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7" r:id="rId1"/>
  </sheets>
  <calcPr calcId="144525"/>
</workbook>
</file>

<file path=xl/sharedStrings.xml><?xml version="1.0" encoding="utf-8"?>
<sst xmlns="http://schemas.openxmlformats.org/spreadsheetml/2006/main" count="84" uniqueCount="78">
  <si>
    <t>附件12：</t>
  </si>
  <si>
    <t>绩效目标自评表</t>
  </si>
  <si>
    <t>（2020年度）</t>
  </si>
  <si>
    <t>项目名称</t>
  </si>
  <si>
    <t>英吉沙县2020年就业设备项目</t>
  </si>
  <si>
    <t>项目负责人及电话</t>
  </si>
  <si>
    <t>王新华13899165582</t>
  </si>
  <si>
    <t>主管部门</t>
  </si>
  <si>
    <t>英吉沙县扶贫开发领导小组办公室</t>
  </si>
  <si>
    <t>实施单位</t>
  </si>
  <si>
    <t>14个乡镇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</si>
  <si>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</si>
  <si>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</si>
  <si>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</si>
  <si>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</si>
  <si>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</si>
  <si>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</si>
  <si>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</si>
  <si>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</si>
  <si>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其他资金</t>
  </si>
  <si>
    <t>年度总体目标</t>
  </si>
  <si>
    <t>年初设定目标</t>
  </si>
  <si>
    <t>年度总体目标完成情况综述</t>
  </si>
  <si>
    <t xml:space="preserve">项目投入资金1057.55万元，为英吉沙县14个乡镇购置手工业设备1357台。项目完成后，受益建档立卡贫困人口1504人。将为贫困人口应对就业困难、拓展就业渠道提供新的思路和方法,提高贫困户收入实现脱贫目标。进一步激发贫困户自生动力，促进贫困户脱贫致富。   </t>
  </si>
  <si>
    <t>项目目前已购置就业设备1357套，涉及14个乡镇109个村，通过该项目实施，带动1504名贫困人口实现稳定就业。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</si>
  <si>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</si>
  <si>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</si>
  <si>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</si>
  <si>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</si>
  <si>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</si>
  <si>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</si>
  <si>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</si>
  <si>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</si>
  <si>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</si>
  <si>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 xml:space="preserve">购置设备数量（≥台） </t>
  </si>
  <si>
    <t>≥1357台</t>
  </si>
  <si>
    <t>1357台</t>
  </si>
  <si>
    <t>质量指标</t>
  </si>
  <si>
    <t>设备验收合格率（**%）</t>
  </si>
  <si>
    <t>=100%</t>
  </si>
  <si>
    <t>100%</t>
  </si>
  <si>
    <t>时效指标</t>
  </si>
  <si>
    <t xml:space="preserve">项目开始时间 </t>
  </si>
  <si>
    <t>=2020.3</t>
  </si>
  <si>
    <t>2020.3</t>
  </si>
  <si>
    <t xml:space="preserve">项目结束时间 </t>
  </si>
  <si>
    <t>=2020.6</t>
  </si>
  <si>
    <t>2020.6</t>
  </si>
  <si>
    <t xml:space="preserve">设备采购及时率（**%） </t>
  </si>
  <si>
    <t>成本指标</t>
  </si>
  <si>
    <t xml:space="preserve">大型设备（≤万元） </t>
  </si>
  <si>
    <t>≤95.68万元</t>
  </si>
  <si>
    <t>90.21万元</t>
  </si>
  <si>
    <t>此项目为采购类乡留有质保金</t>
  </si>
  <si>
    <t>专业设备（≤万元）</t>
  </si>
  <si>
    <t>≤923.17万元</t>
  </si>
  <si>
    <t>922.92万元</t>
  </si>
  <si>
    <t xml:space="preserve">工具器具（≤万元） </t>
  </si>
  <si>
    <t>≤38.5万元</t>
  </si>
  <si>
    <t>33.19万元</t>
  </si>
  <si>
    <t>效益指标（30分）</t>
  </si>
  <si>
    <t>经济效益指标</t>
  </si>
  <si>
    <t xml:space="preserve">★★★带动增加贫困人口全年总收入（ ≥**万元） </t>
  </si>
  <si>
    <t>≥296.8万元</t>
  </si>
  <si>
    <t>298万元</t>
  </si>
  <si>
    <t>社会效益指标</t>
  </si>
  <si>
    <t>★★★受益建档立卡贫困人口数（≥**人）</t>
  </si>
  <si>
    <t>≥1504人</t>
  </si>
  <si>
    <t>1504人</t>
  </si>
  <si>
    <t>可持续影响指标</t>
  </si>
  <si>
    <t xml:space="preserve">设备机械使用年限（≥年） </t>
  </si>
  <si>
    <t>≥5年</t>
  </si>
  <si>
    <t>5年</t>
  </si>
  <si>
    <t>满意度指标（10分）</t>
  </si>
  <si>
    <t>服务对象满意度指标</t>
  </si>
  <si>
    <t xml:space="preserve">受益建档立卡贫困人口满意度（ ≥**% ） </t>
  </si>
  <si>
    <t>≥95%</t>
  </si>
  <si>
    <t>总      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</si>
</sst>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);[Red]\(0.00\)"/>
    <numFmt numFmtId="177" formatCode="0.00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1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5" fillId="20" borderId="16" applyNumberFormat="0" applyAlignment="0" applyProtection="0">
      <alignment vertical="center"/>
    </xf>
    <xf numFmtId="0" fontId="22" fillId="20" borderId="13" applyNumberFormat="0" applyAlignment="0" applyProtection="0">
      <alignment vertical="center"/>
    </xf>
    <xf numFmtId="0" fontId="13" fillId="8" borderId="11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60">
    <xf numFmtId="0" fontId="0" fillId="0" borderId="0" xfId="0"/>
    <xf numFmtId="176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/>
    <xf numFmtId="176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7" fontId="5" fillId="0" borderId="4" xfId="0" applyNumberFormat="1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176" fontId="5" fillId="0" borderId="5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textRotation="255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textRotation="255" wrapText="1"/>
    </xf>
    <xf numFmtId="0" fontId="8" fillId="0" borderId="3" xfId="0" applyFont="1" applyFill="1" applyBorder="1" applyAlignment="1">
      <alignment horizontal="center" vertical="center" wrapText="1"/>
    </xf>
    <xf numFmtId="176" fontId="8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177" fontId="1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9" fontId="9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0" xfId="0" applyFill="1" applyAlignment="1">
      <alignment horizontal="left"/>
    </xf>
    <xf numFmtId="0" fontId="2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10" fontId="9" fillId="0" borderId="3" xfId="11" applyNumberFormat="1" applyFont="1" applyFill="1" applyBorder="1" applyAlignment="1">
      <alignment horizontal="center" vertical="center" wrapText="1"/>
    </xf>
    <xf numFmtId="10" fontId="1" fillId="0" borderId="3" xfId="11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view="pageBreakPreview" zoomScaleNormal="80" zoomScaleSheetLayoutView="100" topLeftCell="A7" workbookViewId="0">
      <selection activeCell="J7" sqref="J7"/>
    </sheetView>
  </sheetViews>
  <sheetFormatPr defaultColWidth="9" defaultRowHeight="13.5"/>
  <cols>
    <col min="2" max="2" width="13.75" customWidth="1"/>
    <col min="3" max="3" width="17.3583333333333" customWidth="1"/>
    <col min="4" max="4" width="42.225" customWidth="1"/>
    <col min="5" max="5" width="14.8583333333333" style="1" customWidth="1"/>
    <col min="6" max="6" width="15.275" customWidth="1"/>
    <col min="7" max="7" width="15" customWidth="1"/>
    <col min="8" max="8" width="9.44166666666667" style="2"/>
    <col min="9" max="9" width="12.3583333333333" style="3" customWidth="1"/>
    <col min="10" max="10" width="12.6333333333333"/>
  </cols>
  <sheetData>
    <row r="1" ht="14.25" spans="1:10">
      <c r="A1" s="4" t="s">
        <v>0</v>
      </c>
      <c r="B1" s="4"/>
      <c r="C1" s="5"/>
      <c r="D1" s="5"/>
      <c r="E1" s="6"/>
      <c r="F1" s="5"/>
      <c r="G1" s="5"/>
      <c r="H1" s="7"/>
      <c r="I1" s="48"/>
      <c r="J1" s="5"/>
    </row>
    <row r="2" ht="31.5" spans="1:10">
      <c r="A2" s="8" t="s">
        <v>1</v>
      </c>
      <c r="B2" s="8"/>
      <c r="C2" s="8"/>
      <c r="D2" s="8"/>
      <c r="E2" s="9"/>
      <c r="F2" s="8"/>
      <c r="G2" s="8"/>
      <c r="H2" s="8"/>
      <c r="I2" s="49"/>
      <c r="J2" s="8"/>
    </row>
    <row r="3" ht="20.25" spans="1:10">
      <c r="A3" s="10" t="s">
        <v>2</v>
      </c>
      <c r="B3" s="11"/>
      <c r="C3" s="11"/>
      <c r="D3" s="11"/>
      <c r="E3" s="12"/>
      <c r="F3" s="11"/>
      <c r="G3" s="11"/>
      <c r="H3" s="11"/>
      <c r="I3" s="50"/>
      <c r="J3" s="51"/>
    </row>
    <row r="4" ht="28.5" spans="1:10">
      <c r="A4" s="13" t="s">
        <v>3</v>
      </c>
      <c r="B4" s="13"/>
      <c r="C4" s="13"/>
      <c r="D4" s="14" t="s">
        <v>4</v>
      </c>
      <c r="E4" s="15"/>
      <c r="F4" s="13" t="s">
        <v>5</v>
      </c>
      <c r="G4" s="14" t="s">
        <v>6</v>
      </c>
      <c r="H4" s="14"/>
      <c r="I4" s="14"/>
      <c r="J4" s="14"/>
    </row>
    <row r="5" ht="14.25" spans="1:10">
      <c r="A5" s="13" t="s">
        <v>7</v>
      </c>
      <c r="B5" s="13"/>
      <c r="C5" s="13"/>
      <c r="D5" s="14" t="s">
        <v>8</v>
      </c>
      <c r="E5" s="15"/>
      <c r="F5" s="13" t="s">
        <v>9</v>
      </c>
      <c r="G5" s="14" t="s">
        <v>10</v>
      </c>
      <c r="H5" s="14"/>
      <c r="I5" s="14"/>
      <c r="J5" s="14"/>
    </row>
    <row r="6" ht="28.5" spans="1:10">
      <c r="A6" s="16" t="s">
        <v>11</v>
      </c>
      <c r="B6" s="16"/>
      <c r="C6" s="16"/>
      <c r="D6" s="16"/>
      <c r="E6" s="17" t="s">
        <v>12</v>
      </c>
      <c r="F6" s="16" t="s">
        <v>13</v>
      </c>
      <c r="G6" s="16"/>
      <c r="H6" s="18" t="s">
        <v>14</v>
      </c>
      <c r="I6" s="18" t="s">
        <v>15</v>
      </c>
      <c r="J6" s="18" t="s">
        <v>16</v>
      </c>
    </row>
    <row r="7" ht="14.25" spans="1:10">
      <c r="A7" s="16"/>
      <c r="B7" s="16"/>
      <c r="C7" s="16"/>
      <c r="D7" s="16" t="s">
        <v>17</v>
      </c>
      <c r="E7" s="19">
        <v>1057.55</v>
      </c>
      <c r="F7" s="20">
        <v>1046.32</v>
      </c>
      <c r="G7" s="21"/>
      <c r="H7" s="19">
        <v>10</v>
      </c>
      <c r="I7" s="52">
        <f>F7/E7</f>
        <v>0.989381116732069</v>
      </c>
      <c r="J7" s="46">
        <f>H7*I7</f>
        <v>9.89381116732069</v>
      </c>
    </row>
    <row r="8" ht="14.25" spans="1:10">
      <c r="A8" s="16"/>
      <c r="B8" s="16"/>
      <c r="C8" s="16"/>
      <c r="D8" s="16" t="s">
        <v>18</v>
      </c>
      <c r="E8" s="19">
        <v>1057.55</v>
      </c>
      <c r="F8" s="20">
        <v>1046.32</v>
      </c>
      <c r="G8" s="21"/>
      <c r="H8" s="22"/>
      <c r="I8" s="53"/>
      <c r="J8" s="47"/>
    </row>
    <row r="9" ht="14.25" spans="1:10">
      <c r="A9" s="16"/>
      <c r="B9" s="16"/>
      <c r="C9" s="16"/>
      <c r="D9" s="16" t="s">
        <v>19</v>
      </c>
      <c r="E9" s="15">
        <v>0</v>
      </c>
      <c r="F9" s="23">
        <v>0</v>
      </c>
      <c r="G9" s="24"/>
      <c r="H9" s="18"/>
      <c r="I9" s="54"/>
      <c r="J9" s="47"/>
    </row>
    <row r="10" ht="14.25" spans="1:10">
      <c r="A10" s="25" t="s">
        <v>20</v>
      </c>
      <c r="B10" s="16" t="s">
        <v>21</v>
      </c>
      <c r="C10" s="16"/>
      <c r="D10" s="16"/>
      <c r="E10" s="26"/>
      <c r="F10" s="16" t="s">
        <v>22</v>
      </c>
      <c r="G10" s="16"/>
      <c r="H10" s="16"/>
      <c r="I10" s="13"/>
      <c r="J10" s="16"/>
    </row>
    <row r="11" ht="101" customHeight="1" spans="1:10">
      <c r="A11" s="27"/>
      <c r="B11" s="28" t="s">
        <v>23</v>
      </c>
      <c r="C11" s="28"/>
      <c r="D11" s="28"/>
      <c r="E11" s="29"/>
      <c r="F11" s="30" t="s">
        <v>24</v>
      </c>
      <c r="G11" s="30"/>
      <c r="H11" s="31"/>
      <c r="I11" s="30"/>
      <c r="J11" s="30"/>
    </row>
    <row r="12" ht="30" customHeight="1" spans="1:10">
      <c r="A12" s="32" t="s">
        <v>25</v>
      </c>
      <c r="B12" s="33" t="s">
        <v>26</v>
      </c>
      <c r="C12" s="33" t="s">
        <v>27</v>
      </c>
      <c r="D12" s="33" t="s">
        <v>28</v>
      </c>
      <c r="E12" s="34" t="s">
        <v>14</v>
      </c>
      <c r="F12" s="33" t="s">
        <v>29</v>
      </c>
      <c r="G12" s="33" t="s">
        <v>30</v>
      </c>
      <c r="H12" s="33" t="s">
        <v>16</v>
      </c>
      <c r="I12" s="33" t="s">
        <v>31</v>
      </c>
      <c r="J12" s="33"/>
    </row>
    <row r="13" ht="56" customHeight="1" spans="1:10">
      <c r="A13" s="27"/>
      <c r="B13" s="35" t="s">
        <v>32</v>
      </c>
      <c r="C13" s="35" t="s">
        <v>33</v>
      </c>
      <c r="D13" s="36" t="s">
        <v>34</v>
      </c>
      <c r="E13" s="37">
        <v>10</v>
      </c>
      <c r="F13" s="35" t="s">
        <v>35</v>
      </c>
      <c r="G13" s="35" t="s">
        <v>36</v>
      </c>
      <c r="H13" s="38">
        <f>IFERROR(LOOKUP(2^100,--MID(G13,MIN(FIND({1,2,3,4,5,6,7,8,9,0},G13&amp;1234567890,1)),ROW($1:$22))),"没有数字")/IFERROR(LOOKUP(2^100,--MID(F13,MIN(FIND({1,2,3,4,5,6,7,8,9,0},F13&amp;1234567890,1)),ROW($1:$22))),"没有数字")*E13</f>
        <v>10</v>
      </c>
      <c r="I13" s="55"/>
      <c r="J13" s="33"/>
    </row>
    <row r="14" ht="56" customHeight="1" spans="1:10">
      <c r="A14" s="27"/>
      <c r="B14" s="22"/>
      <c r="C14" s="35" t="s">
        <v>37</v>
      </c>
      <c r="D14" s="36" t="s">
        <v>38</v>
      </c>
      <c r="E14" s="37">
        <v>10</v>
      </c>
      <c r="F14" s="39" t="s">
        <v>39</v>
      </c>
      <c r="G14" s="39" t="s">
        <v>40</v>
      </c>
      <c r="H14" s="38">
        <f>IFERROR(LOOKUP(2^100,--MID(G14,MIN(FIND({1,2,3,4,5,6,7,8,9,0},G14&amp;1234567890,1)),ROW($1:$22))),"没有数字")/IFERROR(LOOKUP(2^100,--MID(F14,MIN(FIND({1,2,3,4,5,6,7,8,9,0},F14&amp;1234567890,1)),ROW($1:$22))),"没有数字")*E14</f>
        <v>10</v>
      </c>
      <c r="I14" s="55"/>
      <c r="J14" s="33"/>
    </row>
    <row r="15" ht="56" customHeight="1" spans="1:10">
      <c r="A15" s="27"/>
      <c r="B15" s="22"/>
      <c r="C15" s="40" t="s">
        <v>41</v>
      </c>
      <c r="D15" s="36" t="s">
        <v>42</v>
      </c>
      <c r="E15" s="37">
        <v>5</v>
      </c>
      <c r="F15" s="39" t="s">
        <v>43</v>
      </c>
      <c r="G15" s="39" t="s">
        <v>44</v>
      </c>
      <c r="H15" s="38">
        <f>IFERROR(LOOKUP(2^100,--MID(G15,MIN(FIND({1,2,3,4,5,6,7,8,9,0},G15&amp;1234567890,1)),ROW($1:$22))),"没有数字")/IFERROR(LOOKUP(2^100,--MID(F15,MIN(FIND({1,2,3,4,5,6,7,8,9,0},F15&amp;1234567890,1)),ROW($1:$22))),"没有数字")*E15</f>
        <v>5</v>
      </c>
      <c r="I15" s="55"/>
      <c r="J15" s="33"/>
    </row>
    <row r="16" ht="56" customHeight="1" spans="1:10">
      <c r="A16" s="27"/>
      <c r="B16" s="22"/>
      <c r="C16" s="41"/>
      <c r="D16" s="36" t="s">
        <v>45</v>
      </c>
      <c r="E16" s="37">
        <v>5</v>
      </c>
      <c r="F16" s="39" t="s">
        <v>46</v>
      </c>
      <c r="G16" s="39" t="s">
        <v>47</v>
      </c>
      <c r="H16" s="38">
        <f>IFERROR(LOOKUP(2^100,--MID(G16,MIN(FIND({1,2,3,4,5,6,7,8,9,0},G16&amp;1234567890,1)),ROW($1:$22))),"没有数字")/IFERROR(LOOKUP(2^100,--MID(F16,MIN(FIND({1,2,3,4,5,6,7,8,9,0},F16&amp;1234567890,1)),ROW($1:$22))),"没有数字")*E16</f>
        <v>5</v>
      </c>
      <c r="I16" s="55"/>
      <c r="J16" s="33"/>
    </row>
    <row r="17" ht="56" customHeight="1" spans="1:10">
      <c r="A17" s="27"/>
      <c r="B17" s="22"/>
      <c r="C17" s="42"/>
      <c r="D17" s="36" t="s">
        <v>48</v>
      </c>
      <c r="E17" s="37">
        <v>5</v>
      </c>
      <c r="F17" s="39" t="s">
        <v>39</v>
      </c>
      <c r="G17" s="39" t="s">
        <v>40</v>
      </c>
      <c r="H17" s="38">
        <f>IFERROR(LOOKUP(2^100,--MID(G17,MIN(FIND({1,2,3,4,5,6,7,8,9,0},G17&amp;1234567890,1)),ROW($1:$22))),"没有数字")/IFERROR(LOOKUP(2^100,--MID(F17,MIN(FIND({1,2,3,4,5,6,7,8,9,0},F17&amp;1234567890,1)),ROW($1:$22))),"没有数字")*E17</f>
        <v>5</v>
      </c>
      <c r="I17" s="55"/>
      <c r="J17" s="33"/>
    </row>
    <row r="18" ht="56" customHeight="1" spans="1:10">
      <c r="A18" s="27"/>
      <c r="B18" s="22"/>
      <c r="C18" s="40" t="s">
        <v>49</v>
      </c>
      <c r="D18" s="36" t="s">
        <v>50</v>
      </c>
      <c r="E18" s="37">
        <v>5</v>
      </c>
      <c r="F18" s="35" t="s">
        <v>51</v>
      </c>
      <c r="G18" s="22" t="s">
        <v>52</v>
      </c>
      <c r="H18" s="38">
        <f>IFERROR(LOOKUP(2^100,--MID(G18,MIN(FIND({1,2,3,4,5,6,7,8,9,0},G18&amp;1234567890,1)),ROW($1:$22))),"没有数字")/IFERROR(LOOKUP(2^100,--MID(F18,MIN(FIND({1,2,3,4,5,6,7,8,9,0},F18&amp;1234567890,1)),ROW($1:$22))),"没有数字")*E18</f>
        <v>4.71415133779264</v>
      </c>
      <c r="I18" s="56" t="s">
        <v>53</v>
      </c>
      <c r="J18" s="57"/>
    </row>
    <row r="19" ht="56" customHeight="1" spans="1:10">
      <c r="A19" s="27"/>
      <c r="B19" s="22"/>
      <c r="C19" s="41"/>
      <c r="D19" s="36" t="s">
        <v>54</v>
      </c>
      <c r="E19" s="37">
        <v>5</v>
      </c>
      <c r="F19" s="35" t="s">
        <v>55</v>
      </c>
      <c r="G19" s="22" t="s">
        <v>56</v>
      </c>
      <c r="H19" s="38">
        <f>IFERROR(LOOKUP(2^100,--MID(G19,MIN(FIND({1,2,3,4,5,6,7,8,9,0},G19&amp;1234567890,1)),ROW($1:$22))),"没有数字")/IFERROR(LOOKUP(2^100,--MID(F19,MIN(FIND({1,2,3,4,5,6,7,8,9,0},F19&amp;1234567890,1)),ROW($1:$22))),"没有数字")*E19</f>
        <v>4.9986459698647</v>
      </c>
      <c r="I19" s="56" t="s">
        <v>53</v>
      </c>
      <c r="J19" s="57"/>
    </row>
    <row r="20" ht="56" customHeight="1" spans="1:10">
      <c r="A20" s="27"/>
      <c r="B20" s="22"/>
      <c r="C20" s="42"/>
      <c r="D20" s="36" t="s">
        <v>57</v>
      </c>
      <c r="E20" s="37">
        <v>5</v>
      </c>
      <c r="F20" s="35" t="s">
        <v>58</v>
      </c>
      <c r="G20" s="22" t="s">
        <v>59</v>
      </c>
      <c r="H20" s="38">
        <f>IFERROR(LOOKUP(2^100,--MID(G20,MIN(FIND({1,2,3,4,5,6,7,8,9,0},G20&amp;1234567890,1)),ROW($1:$22))),"没有数字")/IFERROR(LOOKUP(2^100,--MID(F20,MIN(FIND({1,2,3,4,5,6,7,8,9,0},F20&amp;1234567890,1)),ROW($1:$22))),"没有数字")*E20</f>
        <v>4.31038961038961</v>
      </c>
      <c r="I20" s="56" t="s">
        <v>53</v>
      </c>
      <c r="J20" s="57"/>
    </row>
    <row r="21" ht="56" customHeight="1" spans="1:10">
      <c r="A21" s="27"/>
      <c r="B21" s="40" t="s">
        <v>60</v>
      </c>
      <c r="C21" s="35" t="s">
        <v>61</v>
      </c>
      <c r="D21" s="36" t="s">
        <v>62</v>
      </c>
      <c r="E21" s="37">
        <v>12</v>
      </c>
      <c r="F21" s="35" t="s">
        <v>63</v>
      </c>
      <c r="G21" s="39" t="s">
        <v>64</v>
      </c>
      <c r="H21" s="38">
        <v>12</v>
      </c>
      <c r="I21" s="55"/>
      <c r="J21" s="33"/>
    </row>
    <row r="22" ht="56" customHeight="1" spans="1:10">
      <c r="A22" s="27"/>
      <c r="B22" s="41"/>
      <c r="C22" s="35" t="s">
        <v>65</v>
      </c>
      <c r="D22" s="36" t="s">
        <v>66</v>
      </c>
      <c r="E22" s="37">
        <v>12</v>
      </c>
      <c r="F22" s="43" t="s">
        <v>67</v>
      </c>
      <c r="G22" s="35" t="s">
        <v>68</v>
      </c>
      <c r="H22" s="38">
        <v>12</v>
      </c>
      <c r="I22" s="36"/>
      <c r="J22" s="35"/>
    </row>
    <row r="23" ht="56" customHeight="1" spans="1:10">
      <c r="A23" s="27"/>
      <c r="B23" s="41"/>
      <c r="C23" s="35" t="s">
        <v>69</v>
      </c>
      <c r="D23" s="36" t="s">
        <v>70</v>
      </c>
      <c r="E23" s="37">
        <v>6</v>
      </c>
      <c r="F23" s="35" t="s">
        <v>71</v>
      </c>
      <c r="G23" s="35" t="s">
        <v>72</v>
      </c>
      <c r="H23" s="38">
        <f>IFERROR(LOOKUP(2^100,--MID(G23,MIN(FIND({1,2,3,4,5,6,7,8,9,0},G23&amp;1234567890,1)),ROW($1:$22))),"没有数字")/IFERROR(LOOKUP(2^100,--MID(F23,MIN(FIND({1,2,3,4,5,6,7,8,9,0},F23&amp;1234567890,1)),ROW($1:$22))),"没有数字")*E23</f>
        <v>6</v>
      </c>
      <c r="I23" s="36"/>
      <c r="J23" s="35"/>
    </row>
    <row r="24" ht="56" customHeight="1" spans="1:10">
      <c r="A24" s="27"/>
      <c r="B24" s="35" t="s">
        <v>73</v>
      </c>
      <c r="C24" s="35" t="s">
        <v>74</v>
      </c>
      <c r="D24" s="36" t="s">
        <v>75</v>
      </c>
      <c r="E24" s="37">
        <v>10</v>
      </c>
      <c r="F24" s="35" t="s">
        <v>76</v>
      </c>
      <c r="G24" s="44">
        <v>0.95</v>
      </c>
      <c r="H24" s="38">
        <f>IFERROR(LOOKUP(2^100,--MID(G24,MIN(FIND({1,2,3,4,5,6,7,8,9,0},G24&amp;1234567890,1)),ROW($1:$22))),"没有数字")/IFERROR(LOOKUP(2^100,--MID(F24,MIN(FIND({1,2,3,4,5,6,7,8,9,0},F24&amp;1234567890,1)),ROW($1:$22))),"没有数字")*E24</f>
        <v>10</v>
      </c>
      <c r="I24" s="55"/>
      <c r="J24" s="33"/>
    </row>
    <row r="25" ht="37" customHeight="1" spans="1:10">
      <c r="A25" s="45" t="s">
        <v>77</v>
      </c>
      <c r="B25" s="45"/>
      <c r="C25" s="45"/>
      <c r="D25" s="45"/>
      <c r="E25" s="46">
        <f>SUM(E13:E24)+H7</f>
        <v>100</v>
      </c>
      <c r="F25" s="47"/>
      <c r="G25" s="47"/>
      <c r="H25" s="38">
        <f>SUM(H13:H24)+J7</f>
        <v>98.9169980853676</v>
      </c>
      <c r="I25" s="58"/>
      <c r="J25" s="59"/>
    </row>
  </sheetData>
  <mergeCells count="40">
    <mergeCell ref="A1:B1"/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A25:D25"/>
    <mergeCell ref="F25:G25"/>
    <mergeCell ref="I25:J25"/>
    <mergeCell ref="A10:A11"/>
    <mergeCell ref="A12:A24"/>
    <mergeCell ref="B13:B20"/>
    <mergeCell ref="B21:B23"/>
    <mergeCell ref="C15:C17"/>
    <mergeCell ref="C18:C20"/>
    <mergeCell ref="A6:C9"/>
  </mergeCells>
  <pageMargins left="0.75" right="0.75" top="1" bottom="1" header="0.511805555555556" footer="0.511805555555556"/>
  <pageSetup paperSize="9" scale="5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陌陌</cp:lastModifiedBy>
  <dcterms:created xsi:type="dcterms:W3CDTF">2006-09-16T00:00:00Z</dcterms:created>
  <cp:lastPrinted>2020-11-18T13:18:00Z</cp:lastPrinted>
  <dcterms:modified xsi:type="dcterms:W3CDTF">2021-01-14T09:01:58Z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eadingLayout">
    <vt:bool>false</vt:bool>
  </property>
</Properties>
</file>