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<sst xmlns="http://schemas.openxmlformats.org/spreadsheetml/2006/main" count="75" uniqueCount="71">
  <si>
    <t>附件12：</t>
  </si>
  <si>
    <t>绩效目标自评表</t>
  </si>
  <si>
    <t>（2020年度）</t>
  </si>
  <si>
    <t>项目名称</t>
  </si>
  <si>
    <t>英吉沙县2020年脱贫攻坚扶贫小额贷款贴息项目</t>
  </si>
  <si>
    <t>项目负责人及电话</t>
  </si>
  <si>
    <t>王志绪（17767555618）</t>
  </si>
  <si>
    <t>主管部门</t>
  </si>
  <si>
    <t>英吉沙县扶贫开发办公室</t>
  </si>
  <si>
    <t>实施单位</t>
  </si>
  <si>
    <t>[002009]农村信用合作联社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</si>
  <si>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</si>
  <si>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</si>
  <si>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</si>
  <si>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</si>
  <si>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</si>
  <si>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</si>
  <si>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</si>
  <si>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</si>
  <si>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其他资金</t>
  </si>
  <si>
    <t>年度总体目标</t>
  </si>
  <si>
    <t>年初设定目标</t>
  </si>
  <si>
    <t>年度总体目标完成情况综述</t>
  </si>
  <si>
    <t xml:space="preserve">   计划为建档立卡贫困户获得贷款年度余额以及新增贷款给予贴息，使建档立卡贫困户贷款申请满足率在95%以上，计划贴息户数为2019年12月20日贷款有余额的5961户以及2020年预计新增的贫困户，使扶贫小额信贷贴息利率为4.35%，使贷款及时发放率在95%以上，带动贫困人口增收，缓解县域内建档立卡贫困户的资金压力，提高自我发展能力，助推脱贫攻坚目标完成。</t>
  </si>
  <si>
    <t xml:space="preserve">   截至目前，为建档立卡贫困户获得贷款年度余额以及新增贷款给予贴息，使建档立卡贫困户贷款申请满足率达100%，计划贴息户数为2019年12月20日贷款有余额以及2020年预计新增的贫困户5960户，使扶贫小额信贷贴息利率为4.35%,使贷款风险补偿比率达100%，带动增加贫困人口全年总收入300万元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</si>
  <si>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</si>
  <si>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</si>
  <si>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</si>
  <si>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</si>
  <si>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</si>
  <si>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</si>
  <si>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</si>
  <si>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</si>
  <si>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</si>
  <si>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 xml:space="preserve">★建档立卡贫困户获得贷款年度总金额（≥**万元） </t>
  </si>
  <si>
    <t>≥12368.68万元</t>
  </si>
  <si>
    <t>12366.73万元</t>
  </si>
  <si>
    <t xml:space="preserve">★★★建档立卡贫困户贷款申请满足率（≥**%） </t>
  </si>
  <si>
    <t>≥95%</t>
  </si>
  <si>
    <t>质量指标</t>
  </si>
  <si>
    <t xml:space="preserve">★扶贫小额贷款还款率（≥**%） </t>
  </si>
  <si>
    <t>≥80%</t>
  </si>
  <si>
    <t xml:space="preserve">★贷款风险补偿比率（**%） </t>
  </si>
  <si>
    <t xml:space="preserve">★★★小额信贷贴息利率（**%） </t>
  </si>
  <si>
    <t>时效指标</t>
  </si>
  <si>
    <t xml:space="preserve">★贷款发放及时率（≥**%） </t>
  </si>
  <si>
    <t>100%</t>
  </si>
  <si>
    <t>项目完成时间</t>
  </si>
  <si>
    <t>成本指标</t>
  </si>
  <si>
    <t xml:space="preserve">贴息金额 </t>
  </si>
  <si>
    <t>≤635万元</t>
  </si>
  <si>
    <t>551.25万元</t>
  </si>
  <si>
    <t>按项目实际申请贷款金额贴息</t>
  </si>
  <si>
    <t>效益指标（30分）</t>
  </si>
  <si>
    <t>经济效益指标</t>
  </si>
  <si>
    <t xml:space="preserve">★带动增加贫困人口全年总收入（≥**万元） </t>
  </si>
  <si>
    <t>≥320万元</t>
  </si>
  <si>
    <t>300万元</t>
  </si>
  <si>
    <t>按项目实际换算贷款金额</t>
  </si>
  <si>
    <t>社会效益指标</t>
  </si>
  <si>
    <t xml:space="preserve">★★★受益建档立卡贫困户数（≥**户） </t>
  </si>
  <si>
    <t>≥5961户</t>
  </si>
  <si>
    <t>5960户</t>
  </si>
  <si>
    <t>可持续影响指标</t>
  </si>
  <si>
    <t>贷款效益发挥年限（≥年）</t>
  </si>
  <si>
    <t>≥3年</t>
  </si>
  <si>
    <t>3年</t>
  </si>
  <si>
    <t>满意度指标（10分）</t>
  </si>
  <si>
    <t>服务对象满意度指标</t>
  </si>
  <si>
    <t>贷款受益建档立卡贫困户满意度（≥**%）</t>
  </si>
  <si>
    <t>总      分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</si>
</sst>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3" borderId="18" applyNumberFormat="0" applyAlignment="0" applyProtection="0">
      <alignment vertical="center"/>
    </xf>
    <xf numFmtId="0" fontId="9" fillId="3" borderId="12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7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1" fillId="0" borderId="3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8" fillId="2" borderId="3" xfId="0" applyNumberFormat="1" applyFont="1" applyFill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0" fontId="5" fillId="0" borderId="3" xfId="11" applyNumberFormat="1" applyFont="1" applyBorder="1" applyAlignment="1">
      <alignment horizontal="center" vertical="center" wrapText="1"/>
    </xf>
    <xf numFmtId="10" fontId="7" fillId="0" borderId="6" xfId="0" applyNumberFormat="1" applyFont="1" applyBorder="1" applyAlignment="1">
      <alignment horizontal="center" vertical="center" wrapText="1"/>
    </xf>
    <xf numFmtId="14" fontId="7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0" fontId="1" fillId="0" borderId="3" xfId="1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zoomScale="90" zoomScaleNormal="90" topLeftCell="B1" workbookViewId="0">
      <selection activeCell="L19" sqref="L19"/>
    </sheetView>
  </sheetViews>
  <sheetFormatPr defaultColWidth="9" defaultRowHeight="13.5"/>
  <cols>
    <col min="1" max="1" width="6.75" customWidth="1"/>
    <col min="2" max="2" width="10.5" customWidth="1"/>
    <col min="3" max="3" width="13.375" customWidth="1"/>
    <col min="4" max="4" width="33" customWidth="1"/>
    <col min="5" max="5" width="12.125" customWidth="1"/>
    <col min="6" max="6" width="19.25" customWidth="1"/>
    <col min="7" max="7" width="13.25" customWidth="1"/>
    <col min="8" max="8" width="8.375" customWidth="1"/>
    <col min="9" max="9" width="9.625" customWidth="1"/>
    <col min="10" max="10" width="23.375" customWidth="1"/>
  </cols>
  <sheetData>
    <row r="1" ht="29.25" customHeight="1" spans="1:2">
      <c r="A1" s="1" t="s">
        <v>0</v>
      </c>
      <c r="B1" s="1"/>
    </row>
    <row r="2" ht="33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1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37"/>
    </row>
    <row r="4" ht="30.75" customHeight="1" spans="1:10">
      <c r="A4" s="5" t="s">
        <v>3</v>
      </c>
      <c r="B4" s="5"/>
      <c r="C4" s="5"/>
      <c r="D4" s="6" t="s">
        <v>4</v>
      </c>
      <c r="E4" s="6"/>
      <c r="F4" s="5" t="s">
        <v>5</v>
      </c>
      <c r="G4" s="6" t="s">
        <v>6</v>
      </c>
      <c r="H4" s="6"/>
      <c r="I4" s="6"/>
      <c r="J4" s="6"/>
    </row>
    <row r="5" ht="31.5" customHeight="1" spans="1:10">
      <c r="A5" s="5" t="s">
        <v>7</v>
      </c>
      <c r="B5" s="5"/>
      <c r="C5" s="5"/>
      <c r="D5" s="6" t="s">
        <v>8</v>
      </c>
      <c r="E5" s="6"/>
      <c r="F5" s="5" t="s">
        <v>9</v>
      </c>
      <c r="G5" s="6" t="s">
        <v>10</v>
      </c>
      <c r="H5" s="6"/>
      <c r="I5" s="6"/>
      <c r="J5" s="6"/>
    </row>
    <row r="6" ht="31.5" customHeight="1" spans="1:10">
      <c r="A6" s="7" t="s">
        <v>11</v>
      </c>
      <c r="B6" s="7"/>
      <c r="C6" s="7"/>
      <c r="D6" s="7"/>
      <c r="E6" s="8" t="s">
        <v>12</v>
      </c>
      <c r="F6" s="7" t="s">
        <v>13</v>
      </c>
      <c r="G6" s="7"/>
      <c r="H6" s="8" t="s">
        <v>14</v>
      </c>
      <c r="I6" s="8" t="s">
        <v>15</v>
      </c>
      <c r="J6" s="8" t="s">
        <v>16</v>
      </c>
    </row>
    <row r="7" ht="32.25" customHeight="1" spans="1:10">
      <c r="A7" s="7"/>
      <c r="B7" s="7"/>
      <c r="C7" s="7"/>
      <c r="D7" s="7" t="s">
        <v>17</v>
      </c>
      <c r="E7" s="9">
        <v>635</v>
      </c>
      <c r="F7" s="10">
        <v>551.25</v>
      </c>
      <c r="G7" s="11"/>
      <c r="H7" s="12">
        <v>10</v>
      </c>
      <c r="I7" s="38">
        <f>F7/E7</f>
        <v>0.868110236220472</v>
      </c>
      <c r="J7" s="35">
        <f>H7*I7</f>
        <v>8.68110236220472</v>
      </c>
    </row>
    <row r="8" ht="30" customHeight="1" spans="1:10">
      <c r="A8" s="7"/>
      <c r="B8" s="7"/>
      <c r="C8" s="7"/>
      <c r="D8" s="7" t="s">
        <v>18</v>
      </c>
      <c r="E8" s="9">
        <v>635</v>
      </c>
      <c r="F8" s="10">
        <v>551.25</v>
      </c>
      <c r="G8" s="11"/>
      <c r="H8" s="13"/>
      <c r="I8" s="38"/>
      <c r="J8" s="39"/>
    </row>
    <row r="9" ht="30" customHeight="1" spans="1:10">
      <c r="A9" s="7"/>
      <c r="B9" s="7"/>
      <c r="C9" s="7"/>
      <c r="D9" s="7" t="s">
        <v>19</v>
      </c>
      <c r="E9" s="14">
        <v>0</v>
      </c>
      <c r="F9" s="15">
        <v>0</v>
      </c>
      <c r="G9" s="16"/>
      <c r="H9" s="8"/>
      <c r="I9" s="8"/>
      <c r="J9" s="39"/>
    </row>
    <row r="10" ht="23.25" customHeight="1" spans="1:10">
      <c r="A10" s="17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16.1" customHeight="1" spans="1:10">
      <c r="A11" s="18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ht="42" customHeight="1" spans="1:10">
      <c r="A12" s="17" t="s">
        <v>25</v>
      </c>
      <c r="B12" s="7" t="s">
        <v>26</v>
      </c>
      <c r="C12" s="7" t="s">
        <v>27</v>
      </c>
      <c r="D12" s="7" t="s">
        <v>28</v>
      </c>
      <c r="E12" s="7" t="s">
        <v>14</v>
      </c>
      <c r="F12" s="21" t="s">
        <v>29</v>
      </c>
      <c r="G12" s="21" t="s">
        <v>30</v>
      </c>
      <c r="H12" s="21" t="s">
        <v>16</v>
      </c>
      <c r="I12" s="21" t="s">
        <v>31</v>
      </c>
      <c r="J12" s="21"/>
    </row>
    <row r="13" ht="36.95" customHeight="1" spans="1:10">
      <c r="A13" s="18"/>
      <c r="B13" s="6" t="s">
        <v>32</v>
      </c>
      <c r="C13" s="6" t="s">
        <v>33</v>
      </c>
      <c r="D13" s="22" t="s">
        <v>34</v>
      </c>
      <c r="E13" s="14">
        <v>6</v>
      </c>
      <c r="F13" s="23" t="s">
        <v>35</v>
      </c>
      <c r="G13" s="24" t="s">
        <v>36</v>
      </c>
      <c r="H13" s="25">
        <f>IFERROR(LOOKUP(2^100,--MID(G13,MIN(FIND({1,2,3,4,5,6,7,8,9,0},G13&amp;1234567890,1)),ROW($1:$23))),"没有数字")/IFERROR(LOOKUP(2^100,--MID(F13,MIN(FIND({1,2,3,4,5,6,7,8,9,0},F13&amp;1234567890,1)),ROW($1:$23))),"没有数字")*E13</f>
        <v>5.9990540623575</v>
      </c>
      <c r="I13" s="21"/>
      <c r="J13" s="21"/>
    </row>
    <row r="14" ht="36.95" customHeight="1" spans="1:10">
      <c r="A14" s="18"/>
      <c r="B14" s="13"/>
      <c r="C14" s="13"/>
      <c r="D14" s="22" t="s">
        <v>37</v>
      </c>
      <c r="E14" s="14">
        <v>6</v>
      </c>
      <c r="F14" s="23" t="s">
        <v>38</v>
      </c>
      <c r="G14" s="26">
        <v>1</v>
      </c>
      <c r="H14" s="25">
        <f>IFERROR(LOOKUP(2^100,--MID(G14,MIN(FIND({1,2,3,4,5,6,7,8,9,0},G14&amp;1234567890,1)),ROW($1:$23))),"没有数字")/IFERROR(LOOKUP(2^100,--MID(F14,MIN(FIND({1,2,3,4,5,6,7,8,9,0},F14&amp;1234567890,1)),ROW($1:$23))),"没有数字")*E14</f>
        <v>6.31578947368421</v>
      </c>
      <c r="I14" s="21"/>
      <c r="J14" s="21"/>
    </row>
    <row r="15" ht="36.95" customHeight="1" spans="1:10">
      <c r="A15" s="18"/>
      <c r="B15" s="13"/>
      <c r="C15" s="27" t="s">
        <v>39</v>
      </c>
      <c r="D15" s="22" t="s">
        <v>40</v>
      </c>
      <c r="E15" s="14">
        <v>6</v>
      </c>
      <c r="F15" s="23" t="s">
        <v>41</v>
      </c>
      <c r="G15" s="26">
        <v>1</v>
      </c>
      <c r="H15" s="25">
        <v>6</v>
      </c>
      <c r="I15" s="40"/>
      <c r="J15" s="41"/>
    </row>
    <row r="16" ht="36.95" customHeight="1" spans="1:10">
      <c r="A16" s="18"/>
      <c r="B16" s="13"/>
      <c r="C16" s="28"/>
      <c r="D16" s="22" t="s">
        <v>42</v>
      </c>
      <c r="E16" s="14">
        <v>6</v>
      </c>
      <c r="F16" s="29">
        <f>80%</f>
        <v>0.8</v>
      </c>
      <c r="G16" s="26">
        <v>1</v>
      </c>
      <c r="H16" s="25">
        <v>6</v>
      </c>
      <c r="I16" s="21"/>
      <c r="J16" s="21"/>
    </row>
    <row r="17" ht="36.95" customHeight="1" spans="1:10">
      <c r="A17" s="18"/>
      <c r="B17" s="13"/>
      <c r="C17" s="30"/>
      <c r="D17" s="22" t="s">
        <v>43</v>
      </c>
      <c r="E17" s="14">
        <v>10</v>
      </c>
      <c r="F17" s="31">
        <v>0.0435</v>
      </c>
      <c r="G17" s="32">
        <v>0.0435</v>
      </c>
      <c r="H17" s="25">
        <f>IFERROR(LOOKUP(2^100,--MID(G17,MIN(FIND({1,2,3,4,5,6,7,8,9,0},G17&amp;1234567890,1)),ROW($1:$23))),"没有数字")/IFERROR(LOOKUP(2^100,--MID(F17,MIN(FIND({1,2,3,4,5,6,7,8,9,0},F17&amp;1234567890,1)),ROW($1:$23))),"没有数字")*E17</f>
        <v>10</v>
      </c>
      <c r="I17" s="21"/>
      <c r="J17" s="21"/>
    </row>
    <row r="18" ht="36.95" customHeight="1" spans="1:10">
      <c r="A18" s="18"/>
      <c r="B18" s="13"/>
      <c r="C18" s="27" t="s">
        <v>44</v>
      </c>
      <c r="D18" s="22" t="s">
        <v>45</v>
      </c>
      <c r="E18" s="14">
        <v>4</v>
      </c>
      <c r="F18" s="23" t="s">
        <v>38</v>
      </c>
      <c r="G18" s="23" t="s">
        <v>46</v>
      </c>
      <c r="H18" s="25">
        <v>4</v>
      </c>
      <c r="I18" s="21"/>
      <c r="J18" s="21"/>
    </row>
    <row r="19" ht="36.95" customHeight="1" spans="1:10">
      <c r="A19" s="18"/>
      <c r="B19" s="13"/>
      <c r="C19" s="28"/>
      <c r="D19" s="22" t="s">
        <v>47</v>
      </c>
      <c r="E19" s="14">
        <v>3</v>
      </c>
      <c r="F19" s="33">
        <v>44196</v>
      </c>
      <c r="G19" s="33">
        <v>44196</v>
      </c>
      <c r="H19" s="25">
        <v>3</v>
      </c>
      <c r="I19" s="40"/>
      <c r="J19" s="41"/>
    </row>
    <row r="20" ht="36.95" customHeight="1" spans="1:10">
      <c r="A20" s="18"/>
      <c r="B20" s="13"/>
      <c r="C20" s="27" t="s">
        <v>48</v>
      </c>
      <c r="D20" s="22" t="s">
        <v>49</v>
      </c>
      <c r="E20" s="14">
        <v>9</v>
      </c>
      <c r="F20" s="23" t="s">
        <v>50</v>
      </c>
      <c r="G20" s="23" t="s">
        <v>51</v>
      </c>
      <c r="H20" s="25">
        <f>IFERROR(LOOKUP(2^100,--MID(G20,MIN(FIND({1,2,3,4,5,6,7,8,9,0},G20&amp;1234567890,1)),ROW($1:$23))),"没有数字")/IFERROR(LOOKUP(2^100,--MID(F20,MIN(FIND({1,2,3,4,5,6,7,8,9,0},F20&amp;1234567890,1)),ROW($1:$23))),"没有数字")*E20</f>
        <v>7.81299212598425</v>
      </c>
      <c r="I20" s="42" t="s">
        <v>52</v>
      </c>
      <c r="J20" s="43"/>
    </row>
    <row r="21" ht="36.95" customHeight="1" spans="1:10">
      <c r="A21" s="18"/>
      <c r="B21" s="27" t="s">
        <v>53</v>
      </c>
      <c r="C21" s="6" t="s">
        <v>54</v>
      </c>
      <c r="D21" s="22" t="s">
        <v>55</v>
      </c>
      <c r="E21" s="14">
        <v>11</v>
      </c>
      <c r="F21" s="23" t="s">
        <v>56</v>
      </c>
      <c r="G21" s="23" t="s">
        <v>57</v>
      </c>
      <c r="H21" s="25">
        <f>IFERROR(LOOKUP(2^100,--MID(G21,MIN(FIND({1,2,3,4,5,6,7,8,9,0},G21&amp;1234567890,1)),ROW($1:$23))),"没有数字")/IFERROR(LOOKUP(2^100,--MID(F21,MIN(FIND({1,2,3,4,5,6,7,8,9,0},F21&amp;1234567890,1)),ROW($1:$23))),"没有数字")*E21</f>
        <v>10.3125</v>
      </c>
      <c r="I21" s="42" t="s">
        <v>58</v>
      </c>
      <c r="J21" s="43"/>
    </row>
    <row r="22" ht="36.95" customHeight="1" spans="1:10">
      <c r="A22" s="18"/>
      <c r="B22" s="28"/>
      <c r="C22" s="6" t="s">
        <v>59</v>
      </c>
      <c r="D22" s="22" t="s">
        <v>60</v>
      </c>
      <c r="E22" s="14">
        <v>11</v>
      </c>
      <c r="F22" s="23" t="s">
        <v>61</v>
      </c>
      <c r="G22" s="23" t="s">
        <v>62</v>
      </c>
      <c r="H22" s="25">
        <f>IFERROR(LOOKUP(2^100,--MID(G22,MIN(FIND({1,2,3,4,5,6,7,8,9,0},G22&amp;1234567890,1)),ROW($1:$23))),"没有数字")/IFERROR(LOOKUP(2^100,--MID(F22,MIN(FIND({1,2,3,4,5,6,7,8,9,0},F22&amp;1234567890,1)),ROW($1:$23))),"没有数字")*E22</f>
        <v>10.9981546720349</v>
      </c>
      <c r="I22" s="44"/>
      <c r="J22" s="44"/>
    </row>
    <row r="23" ht="36.95" customHeight="1" spans="1:10">
      <c r="A23" s="18"/>
      <c r="B23" s="28"/>
      <c r="C23" s="6" t="s">
        <v>63</v>
      </c>
      <c r="D23" s="22" t="s">
        <v>64</v>
      </c>
      <c r="E23" s="14">
        <v>8</v>
      </c>
      <c r="F23" s="23" t="s">
        <v>65</v>
      </c>
      <c r="G23" s="23" t="s">
        <v>66</v>
      </c>
      <c r="H23" s="25">
        <f>IFERROR(LOOKUP(2^100,--MID(G23,MIN(FIND({1,2,3,4,5,6,7,8,9,0},G23&amp;1234567890,1)),ROW($1:$23))),"没有数字")/IFERROR(LOOKUP(2^100,--MID(F23,MIN(FIND({1,2,3,4,5,6,7,8,9,0},F23&amp;1234567890,1)),ROW($1:$23))),"没有数字")*E23</f>
        <v>8</v>
      </c>
      <c r="I23" s="44"/>
      <c r="J23" s="44"/>
    </row>
    <row r="24" ht="45" customHeight="1" spans="1:10">
      <c r="A24" s="18"/>
      <c r="B24" s="6" t="s">
        <v>67</v>
      </c>
      <c r="C24" s="6" t="s">
        <v>68</v>
      </c>
      <c r="D24" s="20" t="s">
        <v>69</v>
      </c>
      <c r="E24" s="14">
        <v>10</v>
      </c>
      <c r="F24" s="23" t="s">
        <v>38</v>
      </c>
      <c r="G24" s="26">
        <v>0.95</v>
      </c>
      <c r="H24" s="25">
        <f>IFERROR(LOOKUP(2^100,--MID(G24,MIN(FIND({1,2,3,4,5,6,7,8,9,0},G24&amp;1234567890,1)),ROW($1:$23))),"没有数字")/IFERROR(LOOKUP(2^100,--MID(F24,MIN(FIND({1,2,3,4,5,6,7,8,9,0},F24&amp;1234567890,1)),ROW($1:$23))),"没有数字")*E24</f>
        <v>10</v>
      </c>
      <c r="I24" s="21"/>
      <c r="J24" s="21"/>
    </row>
    <row r="25" ht="38.1" customHeight="1" spans="1:10">
      <c r="A25" s="34" t="s">
        <v>70</v>
      </c>
      <c r="B25" s="34"/>
      <c r="C25" s="34"/>
      <c r="D25" s="34"/>
      <c r="E25" s="35">
        <v>100</v>
      </c>
      <c r="F25" s="36"/>
      <c r="G25" s="36"/>
      <c r="H25" s="25">
        <f>SUM(H13:H24)+J7</f>
        <v>97.1195926962656</v>
      </c>
      <c r="I25" s="45"/>
      <c r="J25" s="45"/>
    </row>
    <row r="26" ht="14.25" customHeight="1"/>
  </sheetData>
  <mergeCells count="41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25:D25"/>
    <mergeCell ref="F25:G25"/>
    <mergeCell ref="I25:J25"/>
    <mergeCell ref="A10:A11"/>
    <mergeCell ref="A12:A24"/>
    <mergeCell ref="B13:B20"/>
    <mergeCell ref="B21:B23"/>
    <mergeCell ref="C13:C14"/>
    <mergeCell ref="C15:C17"/>
    <mergeCell ref="C18:C19"/>
    <mergeCell ref="A6:C9"/>
  </mergeCells>
  <printOptions horizontalCentered="1"/>
  <pageMargins left="0.707638888888889" right="0.707638888888889" top="0.4" bottom="0.3" header="0.16875" footer="0.16875"/>
  <pageSetup paperSize="9" scale="6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陌陌</cp:lastModifiedBy>
  <dcterms:created xsi:type="dcterms:W3CDTF">2006-09-16T00:00:00Z</dcterms:created>
  <cp:lastPrinted>2020-11-18T13:18:00Z</cp:lastPrinted>
  <dcterms:modified xsi:type="dcterms:W3CDTF">2021-01-14T09:00:01Z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false</vt:bool>
  </property>
</Properties>
</file>