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表1-平衡" sheetId="13" r:id="rId1"/>
    <sheet name="表2-2023年收入执行" sheetId="1" r:id="rId2"/>
    <sheet name="表3-2023年支出执行" sheetId="2" r:id="rId3"/>
    <sheet name="表4-2023年结余执行" sheetId="3" r:id="rId4"/>
    <sheet name="表5-2024年收入预算" sheetId="4" r:id="rId5"/>
    <sheet name="表6-2024年支出预算" sheetId="5" r:id="rId6"/>
    <sheet name="表7-2024年结余预算" sheetId="6" r:id="rId7"/>
  </sheets>
  <externalReferences>
    <externalReference r:id="rId8"/>
  </externalReferences>
  <definedNames>
    <definedName name="_xlnm.Print_Area" localSheetId="0">'表1-平衡'!$A$1:$H$20</definedName>
    <definedName name="_xlnm.Print_Area" localSheetId="1">'表2-2023年收入执行'!$A$1:$D$35</definedName>
    <definedName name="_xlnm.Print_Area" localSheetId="2">'表3-2023年支出执行'!$A$1:$D$20</definedName>
    <definedName name="_xlnm.Print_Area" localSheetId="3">'表4-2023年结余执行'!$A$1:$D$11</definedName>
    <definedName name="_xlnm.Print_Area" localSheetId="4">'表5-2024年收入预算'!$A$1:$D$35</definedName>
    <definedName name="_xlnm.Print_Area" localSheetId="5">'表6-2024年支出预算'!$A$1:$D$20</definedName>
    <definedName name="_xlnm.Print_Area" localSheetId="6">'表7-2024年结余预算'!$A$1:$D$11</definedName>
    <definedName name="_xlnm.Print_Titles" localSheetId="0">'表1-平衡'!$1:$4</definedName>
  </definedNames>
  <calcPr calcId="144525"/>
</workbook>
</file>

<file path=xl/sharedStrings.xml><?xml version="1.0" encoding="utf-8"?>
<sst xmlns="http://schemas.openxmlformats.org/spreadsheetml/2006/main" count="188" uniqueCount="81">
  <si>
    <t>表一：英吉沙县2023年社会保险基金预算执行情况和2024年社会保险基金预算安排平衡表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</si>
  <si>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</si>
  <si>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</si>
  <si>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</si>
  <si>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</si>
  <si>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</si>
  <si>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2023年执行数</t>
  </si>
  <si>
    <t>2024年预算数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</si>
  <si>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</si>
  <si>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</si>
  <si>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</si>
  <si>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</si>
  <si>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</si>
  <si>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</si>
  <si>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</si>
  <si>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</si>
  <si>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</si>
  <si>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</si>
  <si>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</si>
  <si>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</si>
  <si>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</si>
  <si>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</si>
  <si>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</si>
  <si>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</si>
  <si>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</si>
  <si>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</si>
  <si>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</si>
  <si>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</si>
  <si>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</si>
  <si>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</si>
  <si>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</si>
  <si>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</si>
  <si>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</si>
  <si>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表二：2023年英吉沙县社会保险基金预算收入执行情况表</t>
  </si>
  <si>
    <t>项  目</t>
  </si>
  <si>
    <t>2023年预算调整数</t>
  </si>
  <si>
    <t>2023年预计执行数</t>
  </si>
  <si>
    <t>2023年预计执行数为预算数的%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</si>
  <si>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</si>
  <si>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</si>
  <si>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</si>
  <si>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</si>
  <si>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</si>
  <si>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</si>
  <si>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</si>
  <si>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</si>
  <si>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</si>
  <si>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</si>
  <si>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表三：2023年英吉沙县社会保险基金预算支出执行情况表</t>
  </si>
  <si>
    <t>项　目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</si>
  <si>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</si>
  <si>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</si>
  <si>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</si>
  <si>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</si>
  <si>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</si>
  <si>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</si>
  <si>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</si>
  <si>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</si>
  <si>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</si>
  <si>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</si>
  <si>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</si>
  <si>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</si>
  <si>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</si>
  <si>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表四：2023年英吉沙县社会保险基金预算结余情况表</t>
  </si>
  <si>
    <t>2023年年末累计结余预算调整数</t>
  </si>
  <si>
    <t>2023年年末累计结余预计执行数</t>
  </si>
  <si>
    <t>2023年执行数为预算数的%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</si>
  <si>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</si>
  <si>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</si>
  <si>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</si>
  <si>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</si>
  <si>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</si>
  <si>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</si>
  <si>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</si>
  <si>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</si>
  <si>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表五：2024年英吉沙县社会保险基金预算收入安排表</t>
  </si>
  <si>
    <t>预算数为上年预计执行数的%</t>
  </si>
  <si>
    <t>表六：2024年英吉沙县社会保险基金预算支出安排表</t>
  </si>
  <si>
    <t>表七：2024年英吉沙县社会保险基金预算结余安排表</t>
  </si>
  <si>
    <t>2024年年末累计结余预算数</t>
  </si>
  <si>
    <t>预算数为上年执行数的%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</si>
</sst>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 "/>
    <numFmt numFmtId="177" formatCode="0.0%"/>
    <numFmt numFmtId="42" formatCode="_ &quot;￥&quot;* #,##0_ ;_ &quot;￥&quot;* \-#,##0_ ;_ &quot;￥&quot;* &quot;-&quot;_ ;_ @_ "/>
    <numFmt numFmtId="178" formatCode="#,##0.00_ ;[Red]\-#,##0.00\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_ ;[Red]\-#,##0\ "/>
  </numFmts>
  <fonts count="39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3"/>
      <color indexed="8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4" fillId="26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5" borderId="10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3" fillId="0" borderId="0"/>
  </cellStyleXfs>
  <cellXfs count="7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9" fontId="0" fillId="2" borderId="0" xfId="0" applyNumberFormat="1" applyFont="1" applyFill="1" applyBorder="1" applyAlignment="1" applyProtection="1"/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vertical="center"/>
    </xf>
    <xf numFmtId="179" fontId="6" fillId="0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 applyProtection="1">
      <alignment horizontal="right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 wrapText="1"/>
    </xf>
    <xf numFmtId="176" fontId="0" fillId="2" borderId="0" xfId="0" applyNumberFormat="1" applyFill="1"/>
    <xf numFmtId="176" fontId="1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 vertical="center"/>
    </xf>
    <xf numFmtId="176" fontId="13" fillId="0" borderId="1" xfId="50" applyNumberFormat="1" applyFont="1" applyFill="1" applyBorder="1" applyAlignment="1" applyProtection="1">
      <alignment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vertical="center"/>
    </xf>
    <xf numFmtId="176" fontId="14" fillId="0" borderId="1" xfId="5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left" vertical="top" wrapText="1"/>
    </xf>
    <xf numFmtId="176" fontId="10" fillId="2" borderId="0" xfId="0" applyNumberFormat="1" applyFont="1" applyFill="1" applyBorder="1" applyAlignment="1" applyProtection="1">
      <alignment horizontal="left" vertical="top" wrapText="1"/>
    </xf>
    <xf numFmtId="176" fontId="6" fillId="0" borderId="0" xfId="44" applyNumberFormat="1" applyFill="1">
      <alignment vertical="center"/>
    </xf>
    <xf numFmtId="176" fontId="15" fillId="0" borderId="0" xfId="44" applyNumberFormat="1" applyFont="1" applyFill="1" applyAlignment="1" applyProtection="1">
      <alignment horizontal="center" vertical="center"/>
    </xf>
    <xf numFmtId="176" fontId="0" fillId="0" borderId="0" xfId="44" applyNumberFormat="1" applyFont="1" applyFill="1" applyBorder="1" applyAlignment="1" applyProtection="1">
      <alignment horizontal="right" vertical="center"/>
    </xf>
    <xf numFmtId="176" fontId="16" fillId="0" borderId="0" xfId="44" applyNumberFormat="1" applyFont="1" applyFill="1" applyBorder="1" applyAlignment="1" applyProtection="1">
      <alignment horizontal="center" vertical="center"/>
    </xf>
    <xf numFmtId="176" fontId="4" fillId="0" borderId="2" xfId="44" applyNumberFormat="1" applyFont="1" applyFill="1" applyBorder="1" applyAlignment="1">
      <alignment horizontal="center" vertical="center"/>
    </xf>
    <xf numFmtId="176" fontId="4" fillId="0" borderId="3" xfId="44" applyNumberFormat="1" applyFont="1" applyFill="1" applyBorder="1" applyAlignment="1">
      <alignment horizontal="center" vertical="center"/>
    </xf>
    <xf numFmtId="176" fontId="4" fillId="0" borderId="4" xfId="44" applyNumberFormat="1" applyFont="1" applyFill="1" applyBorder="1" applyAlignment="1">
      <alignment horizontal="center" vertical="center"/>
    </xf>
    <xf numFmtId="176" fontId="17" fillId="0" borderId="2" xfId="44" applyNumberFormat="1" applyFont="1" applyBorder="1" applyAlignment="1" applyProtection="1">
      <alignment horizontal="center" vertical="center" wrapText="1"/>
      <protection locked="0"/>
    </xf>
    <xf numFmtId="176" fontId="17" fillId="0" borderId="3" xfId="44" applyNumberFormat="1" applyFont="1" applyBorder="1" applyAlignment="1" applyProtection="1">
      <alignment horizontal="center" vertical="center" wrapText="1"/>
      <protection locked="0"/>
    </xf>
    <xf numFmtId="176" fontId="17" fillId="0" borderId="4" xfId="44" applyNumberFormat="1" applyFont="1" applyBorder="1" applyAlignment="1" applyProtection="1">
      <alignment horizontal="center" vertical="center" wrapText="1"/>
      <protection locked="0"/>
    </xf>
    <xf numFmtId="176" fontId="17" fillId="0" borderId="1" xfId="44" applyNumberFormat="1" applyFont="1" applyBorder="1" applyAlignment="1" applyProtection="1">
      <alignment horizontal="center" vertical="center" wrapText="1"/>
      <protection locked="0"/>
    </xf>
    <xf numFmtId="176" fontId="17" fillId="0" borderId="1" xfId="44" applyNumberFormat="1" applyFont="1" applyFill="1" applyBorder="1" applyAlignment="1" applyProtection="1">
      <alignment horizontal="center" vertical="center"/>
    </xf>
    <xf numFmtId="176" fontId="16" fillId="0" borderId="1" xfId="44" applyNumberFormat="1" applyFont="1" applyFill="1" applyBorder="1" applyAlignment="1">
      <alignment horizontal="left" vertical="center"/>
    </xf>
    <xf numFmtId="176" fontId="16" fillId="0" borderId="1" xfId="44" applyNumberFormat="1" applyFont="1" applyFill="1" applyBorder="1" applyAlignment="1" applyProtection="1">
      <alignment vertical="center"/>
    </xf>
    <xf numFmtId="176" fontId="14" fillId="0" borderId="1" xfId="50" applyNumberFormat="1" applyFont="1" applyFill="1" applyBorder="1" applyAlignment="1" applyProtection="1">
      <alignment horizontal="center" vertical="center"/>
    </xf>
    <xf numFmtId="176" fontId="14" fillId="0" borderId="1" xfId="50" applyNumberFormat="1" applyFont="1" applyFill="1" applyBorder="1" applyAlignment="1" applyProtection="1">
      <alignment horizontal="right" vertical="center"/>
    </xf>
    <xf numFmtId="176" fontId="14" fillId="0" borderId="0" xfId="44" applyNumberFormat="1" applyFont="1" applyFill="1" applyAlignment="1">
      <alignment horizontal="right" vertical="center"/>
    </xf>
    <xf numFmtId="176" fontId="13" fillId="0" borderId="1" xfId="50" applyNumberFormat="1" applyFont="1" applyFill="1" applyBorder="1" applyAlignment="1" applyProtection="1">
      <alignment horizontal="right" vertical="center"/>
    </xf>
    <xf numFmtId="176" fontId="0" fillId="0" borderId="1" xfId="44" applyNumberFormat="1" applyFont="1" applyFill="1" applyBorder="1" applyAlignment="1" applyProtection="1">
      <alignment vertical="center"/>
    </xf>
    <xf numFmtId="176" fontId="17" fillId="0" borderId="1" xfId="44" applyNumberFormat="1" applyFont="1" applyFill="1" applyBorder="1" applyAlignment="1">
      <alignment horizontal="center" vertical="center"/>
    </xf>
    <xf numFmtId="176" fontId="18" fillId="0" borderId="1" xfId="50" applyNumberFormat="1" applyFont="1" applyFill="1" applyBorder="1" applyAlignment="1">
      <alignment vertical="center"/>
    </xf>
    <xf numFmtId="176" fontId="6" fillId="0" borderId="0" xfId="44" applyNumberFormat="1" applyFont="1" applyFill="1">
      <alignment vertical="center"/>
    </xf>
    <xf numFmtId="176" fontId="0" fillId="0" borderId="0" xfId="44" applyNumberFormat="1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6">
          <cell r="B6">
            <v>0</v>
          </cell>
        </row>
        <row r="9">
          <cell r="B9">
            <v>0</v>
          </cell>
        </row>
        <row r="10">
          <cell r="B10">
            <v>0</v>
          </cell>
        </row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17">
          <cell r="B17">
            <v>0</v>
          </cell>
        </row>
        <row r="22">
          <cell r="B22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  <row r="32">
          <cell r="B32">
            <v>0</v>
          </cell>
        </row>
        <row r="34">
          <cell r="B34">
            <v>0</v>
          </cell>
        </row>
      </sheetData>
      <sheetData sheetId="7">
        <row r="5">
          <cell r="B5">
            <v>0</v>
          </cell>
        </row>
        <row r="5">
          <cell r="E5">
            <v>0</v>
          </cell>
        </row>
        <row r="8">
          <cell r="E8">
            <v>0</v>
          </cell>
          <cell r="F8">
            <v>0</v>
          </cell>
        </row>
        <row r="9">
          <cell r="B9">
            <v>0</v>
          </cell>
        </row>
        <row r="11">
          <cell r="B11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  <row r="16">
          <cell r="B16">
            <v>0</v>
          </cell>
        </row>
        <row r="16">
          <cell r="E16">
            <v>0</v>
          </cell>
        </row>
        <row r="18">
          <cell r="E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showGridLines="0" showZeros="0" tabSelected="1" workbookViewId="0">
      <selection activeCell="G11" sqref="G11"/>
    </sheetView>
  </sheetViews>
  <sheetFormatPr defaultColWidth="10.2857142857143" defaultRowHeight="14.25" outlineLevelCol="7"/>
  <cols>
    <col min="1" max="1" width="11.7142857142857" style="49" customWidth="1"/>
    <col min="2" max="2" width="46.4285714285714" style="49" customWidth="1"/>
    <col min="3" max="3" width="18.4857142857143" style="49" customWidth="1"/>
    <col min="4" max="4" width="17" style="49" customWidth="1"/>
    <col min="5" max="5" width="11.7142857142857" style="49" customWidth="1"/>
    <col min="6" max="6" width="47" style="49" customWidth="1"/>
    <col min="7" max="7" width="19.3238095238095" style="49" customWidth="1"/>
    <col min="8" max="8" width="18.1428571428571" style="49" customWidth="1"/>
    <col min="9" max="16384" width="10.2857142857143" style="49"/>
  </cols>
  <sheetData>
    <row r="1" ht="41.45" customHeight="1" spans="1:8">
      <c r="A1" s="50" t="s">
        <v>0</v>
      </c>
      <c r="B1" s="50"/>
      <c r="C1" s="50"/>
      <c r="D1" s="50"/>
      <c r="E1" s="50"/>
      <c r="F1" s="50"/>
      <c r="G1" s="50"/>
      <c r="H1" s="50"/>
    </row>
    <row r="2" ht="27" customHeight="1" spans="2:8">
      <c r="B2" s="51"/>
      <c r="C2" s="51"/>
      <c r="D2" s="51"/>
      <c r="E2" s="51"/>
      <c r="F2" s="51"/>
      <c r="G2" s="51"/>
      <c r="H2" s="52" t="s">
        <v>1</v>
      </c>
    </row>
    <row r="3" ht="30.6" customHeight="1" spans="1:8">
      <c r="A3" s="53" t="s">
        <v>2</v>
      </c>
      <c r="B3" s="54"/>
      <c r="C3" s="54"/>
      <c r="D3" s="55"/>
      <c r="E3" s="56" t="s">
        <v>3</v>
      </c>
      <c r="F3" s="57"/>
      <c r="G3" s="57"/>
      <c r="H3" s="58"/>
    </row>
    <row r="4" ht="30.6" customHeight="1" spans="1:8">
      <c r="A4" s="59" t="s">
        <v>4</v>
      </c>
      <c r="B4" s="60" t="s">
        <v>5</v>
      </c>
      <c r="C4" s="59" t="s">
        <v>6</v>
      </c>
      <c r="D4" s="59" t="s">
        <v>7</v>
      </c>
      <c r="E4" s="59" t="s">
        <v>4</v>
      </c>
      <c r="F4" s="60" t="s">
        <v>5</v>
      </c>
      <c r="G4" s="59" t="s">
        <v>6</v>
      </c>
      <c r="H4" s="59" t="s">
        <v>7</v>
      </c>
    </row>
    <row r="5" ht="30.2" customHeight="1" spans="1:8">
      <c r="A5" s="61">
        <v>10201</v>
      </c>
      <c r="B5" s="62" t="s">
        <v>8</v>
      </c>
      <c r="C5" s="63"/>
      <c r="D5" s="63"/>
      <c r="E5" s="61">
        <v>20901</v>
      </c>
      <c r="F5" s="62" t="s">
        <v>9</v>
      </c>
      <c r="G5" s="46"/>
      <c r="H5" s="46"/>
    </row>
    <row r="6" ht="30.2" customHeight="1" spans="1:8">
      <c r="A6" s="61">
        <v>10202</v>
      </c>
      <c r="B6" s="62" t="s">
        <v>10</v>
      </c>
      <c r="C6" s="63"/>
      <c r="D6" s="63"/>
      <c r="E6" s="61">
        <v>20902</v>
      </c>
      <c r="F6" s="62" t="s">
        <v>11</v>
      </c>
      <c r="G6" s="46"/>
      <c r="H6" s="46"/>
    </row>
    <row r="7" ht="30.2" customHeight="1" spans="1:8">
      <c r="A7" s="61">
        <v>10203</v>
      </c>
      <c r="B7" s="62" t="s">
        <v>12</v>
      </c>
      <c r="C7" s="63">
        <f>[1]职工基本医疗收支预算表!$B$14</f>
        <v>0</v>
      </c>
      <c r="D7" s="63">
        <f>[1]预算总表!$F$5</f>
        <v>0</v>
      </c>
      <c r="E7" s="61">
        <v>20903</v>
      </c>
      <c r="F7" s="62" t="s">
        <v>13</v>
      </c>
      <c r="G7" s="46">
        <f>[1]职工基本医疗收支预算表!$B$29</f>
        <v>0</v>
      </c>
      <c r="H7" s="46">
        <f>[1]预算总表!$F$14</f>
        <v>0</v>
      </c>
    </row>
    <row r="8" ht="30.2" customHeight="1" spans="1:8">
      <c r="A8" s="61">
        <v>10204</v>
      </c>
      <c r="B8" s="62" t="s">
        <v>14</v>
      </c>
      <c r="C8" s="63"/>
      <c r="D8" s="63"/>
      <c r="E8" s="61">
        <v>20904</v>
      </c>
      <c r="F8" s="62" t="s">
        <v>15</v>
      </c>
      <c r="G8" s="46"/>
      <c r="H8" s="46"/>
    </row>
    <row r="9" ht="30.2" customHeight="1" spans="1:8">
      <c r="A9" s="61">
        <v>10210</v>
      </c>
      <c r="B9" s="62" t="s">
        <v>16</v>
      </c>
      <c r="C9" s="64">
        <v>6601.524417</v>
      </c>
      <c r="D9" s="64">
        <v>6738.73774</v>
      </c>
      <c r="E9" s="61">
        <v>20910</v>
      </c>
      <c r="F9" s="62" t="s">
        <v>17</v>
      </c>
      <c r="G9" s="64">
        <v>4014.293412</v>
      </c>
      <c r="H9" s="64">
        <v>4249.298932</v>
      </c>
    </row>
    <row r="10" ht="30.2" customHeight="1" spans="1:8">
      <c r="A10" s="61">
        <v>10211</v>
      </c>
      <c r="B10" s="62" t="s">
        <v>18</v>
      </c>
      <c r="C10" s="64"/>
      <c r="D10" s="64"/>
      <c r="E10" s="61">
        <v>20911</v>
      </c>
      <c r="F10" s="62" t="s">
        <v>19</v>
      </c>
      <c r="G10" s="64"/>
      <c r="H10" s="64"/>
    </row>
    <row r="11" ht="30.2" customHeight="1" spans="1:8">
      <c r="A11" s="61">
        <v>10212</v>
      </c>
      <c r="B11" s="62" t="s">
        <v>20</v>
      </c>
      <c r="C11" s="64">
        <v>0</v>
      </c>
      <c r="D11" s="64">
        <f>[1]预算总表!$G$5</f>
        <v>0</v>
      </c>
      <c r="E11" s="61">
        <v>20912</v>
      </c>
      <c r="F11" s="62" t="s">
        <v>21</v>
      </c>
      <c r="G11" s="64">
        <v>0</v>
      </c>
      <c r="H11" s="64">
        <f>[1]预算总表!$G$14</f>
        <v>0</v>
      </c>
    </row>
    <row r="12" ht="30.2" customHeight="1" spans="1:8">
      <c r="A12" s="61">
        <v>102</v>
      </c>
      <c r="B12" s="60" t="s">
        <v>22</v>
      </c>
      <c r="C12" s="64">
        <v>6601.524417</v>
      </c>
      <c r="D12" s="64">
        <v>6738.73774</v>
      </c>
      <c r="E12" s="61">
        <v>209</v>
      </c>
      <c r="F12" s="60" t="s">
        <v>23</v>
      </c>
      <c r="G12" s="64">
        <v>4014.293412</v>
      </c>
      <c r="H12" s="64">
        <f>SUM(H5:H11)</f>
        <v>4249.298932</v>
      </c>
    </row>
    <row r="13" ht="30.2" customHeight="1" spans="1:8">
      <c r="A13" s="61">
        <v>11008</v>
      </c>
      <c r="B13" s="62" t="s">
        <v>24</v>
      </c>
      <c r="C13" s="64">
        <v>2097.596975</v>
      </c>
      <c r="D13" s="64">
        <v>2461.935324</v>
      </c>
      <c r="E13" s="61">
        <v>23009</v>
      </c>
      <c r="F13" s="62" t="s">
        <v>25</v>
      </c>
      <c r="G13" s="65">
        <v>28543.962524</v>
      </c>
      <c r="H13" s="66">
        <v>31014.060065</v>
      </c>
    </row>
    <row r="14" ht="30.2" customHeight="1" spans="1:8">
      <c r="A14" s="61">
        <v>11017</v>
      </c>
      <c r="B14" s="62" t="s">
        <v>26</v>
      </c>
      <c r="C14" s="63">
        <f>[1]城乡居民基本养老收支预算表!$B$16+[1]机关事业单位基本养老收支预算表!$B$14+[1]职工基本医疗收支预算表!$B$15+[1]城乡居民基本医疗收支预算表!$B$14</f>
        <v>0</v>
      </c>
      <c r="D14" s="63">
        <f>[1]城乡居民基本养老收支预算表!$C$16+[1]机关事业单位基本养老收支预算表!$C$14+[1]职工基本医疗收支预算表!$E$15+[1]城乡居民基本医疗收支预算表!$C$14</f>
        <v>0</v>
      </c>
      <c r="E14" s="61">
        <v>23018</v>
      </c>
      <c r="F14" s="62" t="s">
        <v>27</v>
      </c>
      <c r="G14" s="46">
        <f>[1]城乡居民基本养老收支预算表!$E$16+[1]机关事业单位基本养老收支预算表!$E$14+[1]职工基本医疗收支预算表!$B$30+[1]城乡居民基本医疗收支预算表!$E$14</f>
        <v>0</v>
      </c>
      <c r="H14" s="46">
        <f>[1]城乡居民基本养老收支预算表!$F$16+[1]机关事业单位基本养老收支预算表!$F$14+[1]职工基本医疗收支预算表!$E$30+[1]城乡居民基本医疗收支预算表!$F$14</f>
        <v>0</v>
      </c>
    </row>
    <row r="15" ht="30.2" customHeight="1" spans="1:8">
      <c r="A15" s="61"/>
      <c r="B15" s="67" t="s">
        <v>28</v>
      </c>
      <c r="C15" s="63"/>
      <c r="D15" s="63"/>
      <c r="E15" s="61"/>
      <c r="F15" s="62"/>
      <c r="G15" s="46"/>
      <c r="H15" s="46"/>
    </row>
    <row r="16" ht="30.2" customHeight="1" spans="1:8">
      <c r="A16" s="61">
        <v>11018</v>
      </c>
      <c r="B16" s="62" t="s">
        <v>29</v>
      </c>
      <c r="C16" s="63">
        <f>[1]城乡居民基本养老收支预算表!$B$17+[1]机关事业单位基本养老收支预算表!$B$15+[1]职工基本医疗收支预算表!$B$16+[1]城乡居民基本医疗收支预算表!$B$15</f>
        <v>0</v>
      </c>
      <c r="D16" s="63">
        <f>[1]城乡居民基本养老收支预算表!$C$17+[1]机关事业单位基本养老收支预算表!$C$15+[1]职工基本医疗收支预算表!$E$16+[1]城乡居民基本医疗收支预算表!$C$15</f>
        <v>0</v>
      </c>
      <c r="E16" s="61">
        <v>23019</v>
      </c>
      <c r="F16" s="62" t="s">
        <v>30</v>
      </c>
      <c r="G16" s="46">
        <f>[1]城乡居民基本养老收支预算表!$E$17+[1]机关事业单位基本养老收支预算表!$E$15+[1]职工基本医疗收支预算表!$B$31+[1]城乡居民基本医疗收支预算表!$E$15</f>
        <v>0</v>
      </c>
      <c r="H16" s="46">
        <f>[1]城乡居民基本养老收支预算表!$F$17+[1]机关事业单位基本养老收支预算表!$F$15+[1]职工基本医疗收支预算表!$E$31+[1]城乡居民基本医疗收支预算表!$F$15</f>
        <v>0</v>
      </c>
    </row>
    <row r="17" ht="30.2" customHeight="1" spans="1:8">
      <c r="A17" s="61"/>
      <c r="B17" s="62"/>
      <c r="C17" s="63"/>
      <c r="D17" s="63"/>
      <c r="E17" s="61"/>
      <c r="F17" s="67" t="s">
        <v>31</v>
      </c>
      <c r="G17" s="46"/>
      <c r="H17" s="46"/>
    </row>
    <row r="18" ht="30.2" customHeight="1" spans="1:8">
      <c r="A18" s="61"/>
      <c r="B18" s="62"/>
      <c r="C18" s="63"/>
      <c r="D18" s="63"/>
      <c r="E18" s="61"/>
      <c r="F18" s="62"/>
      <c r="G18" s="46"/>
      <c r="H18" s="46"/>
    </row>
    <row r="19" ht="30.2" customHeight="1" spans="1:8">
      <c r="A19" s="61"/>
      <c r="B19" s="68" t="s">
        <v>32</v>
      </c>
      <c r="C19" s="69">
        <f>SUM(C12:C14,C16)</f>
        <v>8699.121392</v>
      </c>
      <c r="D19" s="69">
        <f>SUM(D12:D14,D16)</f>
        <v>9200.673064</v>
      </c>
      <c r="E19" s="61"/>
      <c r="F19" s="68" t="s">
        <v>32</v>
      </c>
      <c r="G19" s="69">
        <f>SUM(G12:G16)</f>
        <v>32558.255936</v>
      </c>
      <c r="H19" s="69">
        <f>SUM(H12:H16)</f>
        <v>35263.358997</v>
      </c>
    </row>
    <row r="20" ht="26.1" customHeight="1" spans="1:8">
      <c r="A20" s="70"/>
      <c r="B20" s="71"/>
      <c r="C20" s="71"/>
      <c r="D20" s="71"/>
      <c r="E20" s="71"/>
      <c r="F20" s="71"/>
      <c r="G20" s="71"/>
      <c r="H20" s="71"/>
    </row>
    <row r="21" spans="2:8">
      <c r="B21" s="71"/>
      <c r="C21" s="71"/>
      <c r="D21" s="71"/>
      <c r="E21" s="71"/>
      <c r="F21" s="71"/>
      <c r="G21" s="71"/>
      <c r="H21" s="71"/>
    </row>
    <row r="22" spans="2:8">
      <c r="B22" s="71"/>
      <c r="C22" s="71"/>
      <c r="D22" s="71"/>
      <c r="E22" s="71"/>
      <c r="F22" s="71"/>
      <c r="G22" s="71"/>
      <c r="H22" s="71"/>
    </row>
    <row r="23" spans="2:8">
      <c r="B23" s="71"/>
      <c r="C23" s="71"/>
      <c r="D23" s="71"/>
      <c r="E23" s="71"/>
      <c r="F23" s="71"/>
      <c r="G23" s="71"/>
      <c r="H23" s="71"/>
    </row>
    <row r="24" spans="2:8">
      <c r="B24" s="71"/>
      <c r="C24" s="71"/>
      <c r="D24" s="71"/>
      <c r="E24" s="71"/>
      <c r="F24" s="71"/>
      <c r="G24" s="71"/>
      <c r="H24" s="71"/>
    </row>
    <row r="25" spans="2:8">
      <c r="B25" s="71"/>
      <c r="C25" s="71"/>
      <c r="D25" s="71"/>
      <c r="E25" s="71"/>
      <c r="F25" s="71"/>
      <c r="G25" s="71"/>
      <c r="H25" s="71"/>
    </row>
    <row r="26" spans="2:8">
      <c r="B26" s="71"/>
      <c r="C26" s="71"/>
      <c r="D26" s="71"/>
      <c r="E26" s="71"/>
      <c r="F26" s="71"/>
      <c r="G26" s="71"/>
      <c r="H26" s="71"/>
    </row>
    <row r="27" spans="2:8">
      <c r="B27" s="71"/>
      <c r="C27" s="71"/>
      <c r="D27" s="71"/>
      <c r="E27" s="71"/>
      <c r="F27" s="71"/>
      <c r="G27" s="71"/>
      <c r="H27" s="71"/>
    </row>
    <row r="28" spans="2:8">
      <c r="B28" s="71"/>
      <c r="C28" s="71"/>
      <c r="D28" s="71"/>
      <c r="E28" s="71"/>
      <c r="F28" s="71"/>
      <c r="G28" s="71"/>
      <c r="H28" s="71"/>
    </row>
    <row r="29" spans="2:8">
      <c r="B29" s="71"/>
      <c r="C29" s="71"/>
      <c r="D29" s="71"/>
      <c r="E29" s="71"/>
      <c r="F29" s="71"/>
      <c r="G29" s="71"/>
      <c r="H29" s="71"/>
    </row>
    <row r="30" spans="2:8">
      <c r="B30" s="71"/>
      <c r="C30" s="71"/>
      <c r="D30" s="71"/>
      <c r="E30" s="71"/>
      <c r="F30" s="71"/>
      <c r="G30" s="71"/>
      <c r="H30" s="71"/>
    </row>
    <row r="31" spans="2:8">
      <c r="B31" s="71"/>
      <c r="C31" s="71"/>
      <c r="D31" s="71"/>
      <c r="E31" s="71"/>
      <c r="F31" s="71"/>
      <c r="G31" s="71"/>
      <c r="H31" s="71"/>
    </row>
    <row r="32" spans="2:8">
      <c r="B32" s="71"/>
      <c r="C32" s="71"/>
      <c r="D32" s="71"/>
      <c r="E32" s="71"/>
      <c r="F32" s="71"/>
      <c r="G32" s="71"/>
      <c r="H32" s="71"/>
    </row>
    <row r="33" spans="2:8">
      <c r="B33" s="71"/>
      <c r="C33" s="71"/>
      <c r="D33" s="71"/>
      <c r="E33" s="71"/>
      <c r="F33" s="71"/>
      <c r="G33" s="71"/>
      <c r="H33" s="71"/>
    </row>
    <row r="34" spans="2:8">
      <c r="B34" s="71"/>
      <c r="C34" s="71"/>
      <c r="D34" s="71"/>
      <c r="E34" s="71"/>
      <c r="F34" s="71"/>
      <c r="G34" s="71"/>
      <c r="H34" s="71"/>
    </row>
    <row r="35" spans="2:8">
      <c r="B35" s="71"/>
      <c r="C35" s="71"/>
      <c r="D35" s="71"/>
      <c r="E35" s="71"/>
      <c r="F35" s="71"/>
      <c r="G35" s="71"/>
      <c r="H35" s="71"/>
    </row>
    <row r="36" spans="2:8">
      <c r="B36" s="71"/>
      <c r="C36" s="71"/>
      <c r="D36" s="71"/>
      <c r="E36" s="71"/>
      <c r="F36" s="71"/>
      <c r="G36" s="71"/>
      <c r="H36" s="71"/>
    </row>
    <row r="37" spans="2:8">
      <c r="B37" s="71"/>
      <c r="C37" s="71"/>
      <c r="D37" s="71"/>
      <c r="E37" s="71"/>
      <c r="F37" s="71"/>
      <c r="G37" s="71"/>
      <c r="H37" s="71"/>
    </row>
    <row r="38" spans="2:8">
      <c r="B38" s="71"/>
      <c r="C38" s="71"/>
      <c r="D38" s="71"/>
      <c r="E38" s="71"/>
      <c r="F38" s="71"/>
      <c r="G38" s="71"/>
      <c r="H38" s="71"/>
    </row>
    <row r="39" spans="2:8">
      <c r="B39" s="71"/>
      <c r="C39" s="71"/>
      <c r="D39" s="71"/>
      <c r="E39" s="71"/>
      <c r="F39" s="71"/>
      <c r="G39" s="71"/>
      <c r="H39" s="71"/>
    </row>
    <row r="40" spans="2:8">
      <c r="B40" s="71"/>
      <c r="C40" s="71"/>
      <c r="D40" s="71"/>
      <c r="E40" s="71"/>
      <c r="F40" s="71"/>
      <c r="G40" s="71"/>
      <c r="H40" s="71"/>
    </row>
    <row r="41" spans="2:8">
      <c r="B41" s="71"/>
      <c r="C41" s="71"/>
      <c r="D41" s="71"/>
      <c r="E41" s="71"/>
      <c r="F41" s="71"/>
      <c r="G41" s="71"/>
      <c r="H41" s="71"/>
    </row>
    <row r="42" spans="2:8">
      <c r="B42" s="71"/>
      <c r="C42" s="71"/>
      <c r="D42" s="71"/>
      <c r="E42" s="71"/>
      <c r="F42" s="71"/>
      <c r="G42" s="71"/>
      <c r="H42" s="71"/>
    </row>
    <row r="43" spans="2:8">
      <c r="B43" s="71"/>
      <c r="C43" s="71"/>
      <c r="D43" s="71"/>
      <c r="E43" s="71"/>
      <c r="F43" s="71"/>
      <c r="G43" s="71"/>
      <c r="H43" s="71"/>
    </row>
    <row r="44" spans="2:8">
      <c r="B44" s="71"/>
      <c r="C44" s="71"/>
      <c r="D44" s="71"/>
      <c r="E44" s="71"/>
      <c r="F44" s="71"/>
      <c r="G44" s="71"/>
      <c r="H44" s="71"/>
    </row>
    <row r="45" spans="2:8">
      <c r="B45" s="71"/>
      <c r="C45" s="71"/>
      <c r="D45" s="71"/>
      <c r="E45" s="71"/>
      <c r="F45" s="71"/>
      <c r="G45" s="71"/>
      <c r="H45" s="71"/>
    </row>
    <row r="46" spans="2:8">
      <c r="B46" s="71"/>
      <c r="C46" s="71"/>
      <c r="D46" s="71"/>
      <c r="E46" s="71"/>
      <c r="F46" s="71"/>
      <c r="G46" s="71"/>
      <c r="H46" s="71"/>
    </row>
    <row r="47" spans="2:8">
      <c r="B47" s="71"/>
      <c r="C47" s="71"/>
      <c r="D47" s="71"/>
      <c r="E47" s="71"/>
      <c r="F47" s="71"/>
      <c r="G47" s="71"/>
      <c r="H47" s="71"/>
    </row>
    <row r="48" spans="2:8">
      <c r="B48" s="71"/>
      <c r="C48" s="71"/>
      <c r="D48" s="71"/>
      <c r="E48" s="71"/>
      <c r="F48" s="71"/>
      <c r="G48" s="71"/>
      <c r="H48" s="71"/>
    </row>
    <row r="49" spans="2:8">
      <c r="B49" s="71"/>
      <c r="C49" s="71"/>
      <c r="D49" s="71"/>
      <c r="E49" s="71"/>
      <c r="F49" s="71"/>
      <c r="G49" s="71"/>
      <c r="H49" s="71"/>
    </row>
    <row r="50" spans="2:8">
      <c r="B50" s="71"/>
      <c r="C50" s="71"/>
      <c r="D50" s="71"/>
      <c r="E50" s="71"/>
      <c r="F50" s="71"/>
      <c r="G50" s="71"/>
      <c r="H50" s="71"/>
    </row>
    <row r="51" spans="2:8">
      <c r="B51" s="71"/>
      <c r="C51" s="71"/>
      <c r="D51" s="71"/>
      <c r="E51" s="71"/>
      <c r="F51" s="71"/>
      <c r="G51" s="71"/>
      <c r="H51" s="71"/>
    </row>
    <row r="52" spans="2:8">
      <c r="B52" s="71"/>
      <c r="C52" s="71"/>
      <c r="D52" s="71"/>
      <c r="E52" s="71"/>
      <c r="F52" s="71"/>
      <c r="G52" s="71"/>
      <c r="H52" s="71"/>
    </row>
    <row r="53" spans="2:8">
      <c r="B53" s="71"/>
      <c r="C53" s="71"/>
      <c r="D53" s="71"/>
      <c r="E53" s="71"/>
      <c r="F53" s="71"/>
      <c r="G53" s="71"/>
      <c r="H53" s="71"/>
    </row>
    <row r="54" spans="2:8">
      <c r="B54" s="71"/>
      <c r="C54" s="71"/>
      <c r="D54" s="71"/>
      <c r="E54" s="71"/>
      <c r="F54" s="71"/>
      <c r="G54" s="71"/>
      <c r="H54" s="71"/>
    </row>
    <row r="55" spans="2:8">
      <c r="B55" s="71"/>
      <c r="C55" s="71"/>
      <c r="D55" s="71"/>
      <c r="E55" s="71"/>
      <c r="F55" s="71"/>
      <c r="G55" s="71"/>
      <c r="H55" s="71"/>
    </row>
    <row r="56" spans="2:8">
      <c r="B56" s="71"/>
      <c r="C56" s="71"/>
      <c r="D56" s="71"/>
      <c r="E56" s="71"/>
      <c r="F56" s="71"/>
      <c r="G56" s="71"/>
      <c r="H56" s="71"/>
    </row>
    <row r="57" spans="2:8">
      <c r="B57" s="71"/>
      <c r="C57" s="71"/>
      <c r="D57" s="71"/>
      <c r="E57" s="71"/>
      <c r="F57" s="71"/>
      <c r="G57" s="71"/>
      <c r="H57" s="71"/>
    </row>
    <row r="58" spans="2:8">
      <c r="B58" s="71"/>
      <c r="C58" s="71"/>
      <c r="D58" s="71"/>
      <c r="E58" s="71"/>
      <c r="F58" s="71"/>
      <c r="G58" s="71"/>
      <c r="H58" s="71"/>
    </row>
    <row r="59" spans="2:2">
      <c r="B59" s="71"/>
    </row>
    <row r="60" spans="2:2">
      <c r="B60" s="71"/>
    </row>
    <row r="61" spans="2:2">
      <c r="B61" s="71"/>
    </row>
    <row r="62" spans="2:2">
      <c r="B62" s="71"/>
    </row>
    <row r="63" spans="2:2">
      <c r="B63" s="71"/>
    </row>
    <row r="64" spans="2:2">
      <c r="B64" s="71"/>
    </row>
    <row r="65" spans="2:2">
      <c r="B65" s="71"/>
    </row>
    <row r="66" spans="2:2">
      <c r="B66" s="71"/>
    </row>
    <row r="67" spans="2:2">
      <c r="B67" s="71"/>
    </row>
    <row r="68" spans="2:2">
      <c r="B68" s="71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80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showZeros="0" workbookViewId="0">
      <selection activeCell="C23" sqref="C23"/>
    </sheetView>
  </sheetViews>
  <sheetFormatPr defaultColWidth="9.14285714285714" defaultRowHeight="14.25" customHeight="1"/>
  <cols>
    <col min="1" max="1" width="43.5714285714286" style="1" customWidth="1"/>
    <col min="2" max="2" width="22.5714285714286" style="1" customWidth="1"/>
    <col min="3" max="3" width="22.5714285714286" style="37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33</v>
      </c>
      <c r="B1" s="3"/>
      <c r="C1" s="38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6" t="s">
        <v>1</v>
      </c>
      <c r="B2" s="16"/>
      <c r="C2" s="39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34</v>
      </c>
      <c r="B3" s="6" t="s">
        <v>35</v>
      </c>
      <c r="C3" s="40" t="s">
        <v>36</v>
      </c>
      <c r="D3" s="6" t="s">
        <v>37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17" t="s">
        <v>38</v>
      </c>
      <c r="B4" s="41">
        <f>B8+B12+B16</f>
        <v>6627.953494</v>
      </c>
      <c r="C4" s="41">
        <f>C12+C16</f>
        <v>6601.524417</v>
      </c>
      <c r="D4" s="18">
        <f>C4/B4</f>
        <v>0.996012483035084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9" t="s">
        <v>39</v>
      </c>
      <c r="B5" s="41">
        <f>B9+B13+B17</f>
        <v>1824.737812</v>
      </c>
      <c r="C5" s="41">
        <f>C9+C13+C17+C21+C25+C29+C33</f>
        <v>1764.485</v>
      </c>
      <c r="D5" s="18">
        <f t="shared" ref="D5:D7" si="0">C5/B5</f>
        <v>0.966980016743359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9" t="s">
        <v>40</v>
      </c>
      <c r="B6" s="41">
        <f>B10+B14+B18</f>
        <v>180.292901</v>
      </c>
      <c r="C6" s="41">
        <f>C10+C14+C18+C22+C26+C30+C34</f>
        <v>188.879003</v>
      </c>
      <c r="D6" s="18">
        <f t="shared" si="0"/>
        <v>1.04762307307929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9" t="s">
        <v>41</v>
      </c>
      <c r="B7" s="41">
        <f>B11+B15+B19</f>
        <v>4272.9</v>
      </c>
      <c r="C7" s="41">
        <f>C11+C15+C19+C23+C27+C31+C35</f>
        <v>4346.7</v>
      </c>
      <c r="D7" s="18">
        <f t="shared" si="0"/>
        <v>1.01727164221021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9" t="s">
        <v>8</v>
      </c>
      <c r="B8" s="42"/>
      <c r="C8" s="43"/>
      <c r="D8" s="1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9" t="s">
        <v>39</v>
      </c>
      <c r="B9" s="42"/>
      <c r="C9" s="44"/>
      <c r="D9" s="18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9" t="s">
        <v>40</v>
      </c>
      <c r="B10" s="42"/>
      <c r="C10" s="44"/>
      <c r="D10" s="18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9" t="s">
        <v>41</v>
      </c>
      <c r="B11" s="42"/>
      <c r="C11" s="44"/>
      <c r="D11" s="1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9" t="s">
        <v>42</v>
      </c>
      <c r="B12" s="45"/>
      <c r="C12" s="44"/>
      <c r="D12" s="18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9" t="s">
        <v>39</v>
      </c>
      <c r="B13" s="45"/>
      <c r="C13" s="44"/>
      <c r="D13" s="1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9" t="s">
        <v>40</v>
      </c>
      <c r="B14" s="45"/>
      <c r="C14" s="44"/>
      <c r="D14" s="18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9" t="s">
        <v>41</v>
      </c>
      <c r="B15" s="45"/>
      <c r="C15" s="44"/>
      <c r="D15" s="18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9" t="s">
        <v>43</v>
      </c>
      <c r="B16" s="44">
        <v>6627.953494</v>
      </c>
      <c r="C16" s="44">
        <v>6601.524417</v>
      </c>
      <c r="D16" s="20">
        <f>IFERROR(C16/B16,0)</f>
        <v>0.996012483035084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9" t="s">
        <v>39</v>
      </c>
      <c r="B17" s="44">
        <v>1824.737812</v>
      </c>
      <c r="C17" s="44">
        <v>1764.485</v>
      </c>
      <c r="D17" s="20">
        <f t="shared" ref="D9:D35" si="1">IFERROR(C17/B17,0)</f>
        <v>0.966980016743359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9" t="s">
        <v>40</v>
      </c>
      <c r="B18" s="44">
        <v>180.292901</v>
      </c>
      <c r="C18" s="44">
        <v>188.879003</v>
      </c>
      <c r="D18" s="20">
        <f t="shared" si="1"/>
        <v>1.04762307307929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9" t="s">
        <v>41</v>
      </c>
      <c r="B19" s="44">
        <v>4272.9</v>
      </c>
      <c r="C19" s="44">
        <v>4346.7</v>
      </c>
      <c r="D19" s="20">
        <f t="shared" si="1"/>
        <v>1.01727164221021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9" t="s">
        <v>44</v>
      </c>
      <c r="B20" s="12"/>
      <c r="C20" s="11">
        <f>'表5-2024年收入预算'!B20</f>
        <v>0</v>
      </c>
      <c r="D20" s="20">
        <f t="shared" si="1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9" t="s">
        <v>39</v>
      </c>
      <c r="B21" s="12"/>
      <c r="C21" s="11">
        <f>'表5-2024年收入预算'!B21</f>
        <v>0</v>
      </c>
      <c r="D21" s="20">
        <f t="shared" si="1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9" t="s">
        <v>40</v>
      </c>
      <c r="B22" s="12"/>
      <c r="C22" s="11">
        <f>'表5-2024年收入预算'!B22</f>
        <v>0</v>
      </c>
      <c r="D22" s="20">
        <f t="shared" si="1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9" t="s">
        <v>41</v>
      </c>
      <c r="B23" s="12"/>
      <c r="C23" s="11">
        <f>'表5-2024年收入预算'!B23</f>
        <v>0</v>
      </c>
      <c r="D23" s="20">
        <f t="shared" si="1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9" t="s">
        <v>45</v>
      </c>
      <c r="B24" s="12"/>
      <c r="C24" s="11">
        <f>'表5-2024年收入预算'!B24</f>
        <v>0</v>
      </c>
      <c r="D24" s="20">
        <f t="shared" si="1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9" t="s">
        <v>39</v>
      </c>
      <c r="B25" s="12"/>
      <c r="C25" s="11">
        <f>'表5-2024年收入预算'!B25</f>
        <v>0</v>
      </c>
      <c r="D25" s="20">
        <f t="shared" si="1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9" t="s">
        <v>40</v>
      </c>
      <c r="B26" s="12"/>
      <c r="C26" s="11">
        <f>'表5-2024年收入预算'!B26</f>
        <v>0</v>
      </c>
      <c r="D26" s="20">
        <f t="shared" si="1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9" t="s">
        <v>41</v>
      </c>
      <c r="B27" s="12"/>
      <c r="C27" s="11">
        <f>'表5-2024年收入预算'!B27</f>
        <v>0</v>
      </c>
      <c r="D27" s="20">
        <f t="shared" si="1"/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9" t="s">
        <v>46</v>
      </c>
      <c r="B28" s="12"/>
      <c r="C28" s="46"/>
      <c r="D28" s="20">
        <f t="shared" si="1"/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9" t="s">
        <v>39</v>
      </c>
      <c r="B29" s="12"/>
      <c r="C29" s="11"/>
      <c r="D29" s="20">
        <f t="shared" si="1"/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9" t="s">
        <v>40</v>
      </c>
      <c r="B30" s="12"/>
      <c r="C30" s="11"/>
      <c r="D30" s="20">
        <f t="shared" si="1"/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9" t="s">
        <v>41</v>
      </c>
      <c r="B31" s="12"/>
      <c r="C31" s="11"/>
      <c r="D31" s="20">
        <f t="shared" si="1"/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9" t="s">
        <v>47</v>
      </c>
      <c r="B32" s="12"/>
      <c r="C32" s="46"/>
      <c r="D32" s="20">
        <f t="shared" si="1"/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9" t="s">
        <v>39</v>
      </c>
      <c r="B33" s="12"/>
      <c r="C33" s="11"/>
      <c r="D33" s="20">
        <f t="shared" si="1"/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9" t="s">
        <v>40</v>
      </c>
      <c r="B34" s="12"/>
      <c r="C34" s="11"/>
      <c r="D34" s="20">
        <f t="shared" si="1"/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9" t="s">
        <v>41</v>
      </c>
      <c r="B35" s="12"/>
      <c r="C35" s="11"/>
      <c r="D35" s="20">
        <f t="shared" si="1"/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34"/>
      <c r="B36" s="47"/>
      <c r="C36" s="48"/>
      <c r="D36" s="4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235416666666667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C11" sqref="C11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48</v>
      </c>
      <c r="B1" s="3"/>
      <c r="C1" s="3"/>
      <c r="D1" s="3"/>
      <c r="E1" s="22"/>
      <c r="F1" s="22"/>
      <c r="G1" s="2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35" t="s">
        <v>1</v>
      </c>
      <c r="B2" s="35"/>
      <c r="C2" s="35"/>
      <c r="D2" s="35"/>
      <c r="E2" s="22"/>
      <c r="F2" s="22"/>
      <c r="G2" s="2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35</v>
      </c>
      <c r="C3" s="6" t="s">
        <v>36</v>
      </c>
      <c r="D3" s="6" t="s">
        <v>37</v>
      </c>
      <c r="E3" s="22"/>
      <c r="F3" s="22"/>
      <c r="G3" s="2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7" t="s">
        <v>50</v>
      </c>
      <c r="B4" s="30">
        <f>B6+B8+B10+B12+B14+B17+B19</f>
        <v>4166.01817</v>
      </c>
      <c r="C4" s="30">
        <f>C6+C8+C10+C12+C14+C17+C19</f>
        <v>4014.293412</v>
      </c>
      <c r="D4" s="36">
        <f>C4/B4</f>
        <v>0.963580389760998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7" t="s">
        <v>51</v>
      </c>
      <c r="B5" s="30">
        <f>B7+B9+B11+B13+B15+B18+B20</f>
        <v>4120.96817</v>
      </c>
      <c r="C5" s="30">
        <f>C7+C9+C11+C13+C15+C18+C20</f>
        <v>3973.979104</v>
      </c>
      <c r="D5" s="36">
        <f>C5/B5</f>
        <v>0.964331424088626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9</v>
      </c>
      <c r="B6" s="11"/>
      <c r="C6" s="11"/>
      <c r="D6" s="33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52</v>
      </c>
      <c r="B7" s="11"/>
      <c r="C7" s="11"/>
      <c r="D7" s="33">
        <f>IFERROR(C7/B7,0)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53</v>
      </c>
      <c r="B8" s="11"/>
      <c r="C8" s="11"/>
      <c r="D8" s="33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9" t="s">
        <v>52</v>
      </c>
      <c r="B9" s="11"/>
      <c r="C9" s="11"/>
      <c r="D9" s="33">
        <f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54</v>
      </c>
      <c r="B10" s="11">
        <v>4166.01817</v>
      </c>
      <c r="C10" s="11">
        <v>4014.293412</v>
      </c>
      <c r="D10" s="33">
        <f>C10/B10</f>
        <v>0.963580389760998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52</v>
      </c>
      <c r="B11" s="11">
        <v>4120.96817</v>
      </c>
      <c r="C11" s="11">
        <v>3973.979104</v>
      </c>
      <c r="D11" s="33">
        <f>C11/B11</f>
        <v>0.964331424088626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55</v>
      </c>
      <c r="B12" s="12"/>
      <c r="C12" s="12"/>
      <c r="D12" s="20">
        <f>IFERROR(C12/B12,0)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56</v>
      </c>
      <c r="B13" s="12"/>
      <c r="C13" s="12"/>
      <c r="D13" s="20">
        <f t="shared" ref="D13:D20" si="0">IFERROR(C13/B13,0)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57</v>
      </c>
      <c r="B14" s="12"/>
      <c r="C14" s="12"/>
      <c r="D14" s="20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56</v>
      </c>
      <c r="B15" s="12"/>
      <c r="C15" s="12"/>
      <c r="D15" s="20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9" t="s">
        <v>58</v>
      </c>
      <c r="B16" s="12"/>
      <c r="C16" s="12"/>
      <c r="D16" s="20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9" t="s">
        <v>59</v>
      </c>
      <c r="B17" s="12"/>
      <c r="C17" s="12"/>
      <c r="D17" s="20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9" t="s">
        <v>60</v>
      </c>
      <c r="B18" s="12"/>
      <c r="C18" s="12"/>
      <c r="D18" s="20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9" t="s">
        <v>61</v>
      </c>
      <c r="B19" s="12"/>
      <c r="C19" s="12"/>
      <c r="D19" s="20">
        <f t="shared" si="0"/>
        <v>0</v>
      </c>
      <c r="E19" s="22"/>
      <c r="F19" s="22"/>
      <c r="G19" s="22"/>
      <c r="H19" s="2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9" t="s">
        <v>62</v>
      </c>
      <c r="B20" s="12"/>
      <c r="C20" s="12"/>
      <c r="D20" s="20">
        <f t="shared" si="0"/>
        <v>0</v>
      </c>
      <c r="E20" s="22"/>
      <c r="F20" s="2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2"/>
      <c r="C21" s="23"/>
      <c r="D21" s="2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2"/>
      <c r="C22" s="23"/>
      <c r="D22" s="2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2"/>
      <c r="C23" s="23"/>
      <c r="D23" s="2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2"/>
      <c r="C24" s="23"/>
      <c r="D24" s="2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2"/>
      <c r="C25" s="23"/>
      <c r="D25" s="2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2"/>
      <c r="C26" s="23"/>
      <c r="D26" s="2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2"/>
      <c r="C27" s="23"/>
      <c r="D27" s="2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2"/>
      <c r="C28" s="23"/>
      <c r="D28" s="2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2"/>
      <c r="C29" s="23"/>
      <c r="D29" s="2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2"/>
      <c r="C30" s="23"/>
      <c r="D30" s="2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2"/>
      <c r="C31" s="23"/>
      <c r="D31" s="2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2"/>
      <c r="C32" s="23"/>
      <c r="D32" s="2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2"/>
      <c r="C33" s="23"/>
      <c r="D33" s="2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22"/>
      <c r="C34" s="23"/>
      <c r="D34" s="2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22"/>
      <c r="C35" s="23"/>
      <c r="D35" s="2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22"/>
      <c r="C36" s="23"/>
      <c r="D36" s="2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22"/>
      <c r="C37" s="23"/>
      <c r="D37" s="2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22"/>
      <c r="C38" s="23"/>
      <c r="D38" s="2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U41"/>
  <sheetViews>
    <sheetView showGridLines="0" showZeros="0" workbookViewId="0">
      <selection activeCell="C7" sqref="C7"/>
    </sheetView>
  </sheetViews>
  <sheetFormatPr defaultColWidth="9.14285714285714" defaultRowHeight="14.25" customHeight="1"/>
  <cols>
    <col min="1" max="1" width="49.1428571428571" style="1" customWidth="1"/>
    <col min="2" max="3" width="20.7142857142857" style="1" customWidth="1"/>
    <col min="4" max="4" width="15.8571428571429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63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0.25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51" customHeight="1" spans="1:255">
      <c r="A3" s="6" t="s">
        <v>49</v>
      </c>
      <c r="B3" s="6" t="s">
        <v>64</v>
      </c>
      <c r="C3" s="6" t="s">
        <v>65</v>
      </c>
      <c r="D3" s="6" t="s">
        <v>66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</row>
    <row r="4" ht="38.85" customHeight="1" spans="1:255">
      <c r="A4" s="6" t="s">
        <v>67</v>
      </c>
      <c r="B4" s="30">
        <f>SUM(B6:B7)</f>
        <v>28771.12847</v>
      </c>
      <c r="C4" s="30">
        <f>C5+C6+C7+C8+C9+C10+C11</f>
        <v>28543.962524</v>
      </c>
      <c r="D4" s="31">
        <f>C4/B4</f>
        <v>0.992104378309774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8.85" customHeight="1" spans="1:255">
      <c r="A5" s="9" t="s">
        <v>68</v>
      </c>
      <c r="B5" s="11"/>
      <c r="C5" s="11"/>
      <c r="D5" s="3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8.85" customHeight="1" spans="1:255">
      <c r="A6" s="9" t="s">
        <v>69</v>
      </c>
      <c r="B6" s="11"/>
      <c r="C6" s="11"/>
      <c r="D6" s="3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8.85" customHeight="1" spans="1:255">
      <c r="A7" s="9" t="s">
        <v>70</v>
      </c>
      <c r="B7" s="11">
        <v>28771.12847</v>
      </c>
      <c r="C7" s="11">
        <v>28543.962524</v>
      </c>
      <c r="D7" s="32">
        <f>C7/B7</f>
        <v>0.992104378309774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8.85" customHeight="1" spans="1:255">
      <c r="A8" s="9" t="s">
        <v>71</v>
      </c>
      <c r="B8" s="12"/>
      <c r="C8" s="12"/>
      <c r="D8" s="33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8.85" customHeight="1" spans="1:255">
      <c r="A9" s="9" t="s">
        <v>72</v>
      </c>
      <c r="B9" s="12"/>
      <c r="C9" s="12"/>
      <c r="D9" s="20">
        <f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8.85" customHeight="1" spans="1:255">
      <c r="A10" s="9" t="s">
        <v>73</v>
      </c>
      <c r="B10" s="12"/>
      <c r="C10" s="12"/>
      <c r="D10" s="20">
        <f>IFERROR(C10/B10,0)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8.85" customHeight="1" spans="1:255">
      <c r="A11" s="9" t="s">
        <v>74</v>
      </c>
      <c r="B11" s="12"/>
      <c r="C11" s="12"/>
      <c r="D11" s="20">
        <f>IFERROR(C11/B11,0)</f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63.75" customHeight="1" spans="1:255">
      <c r="A12" s="34"/>
      <c r="B12" s="34"/>
      <c r="C12" s="34"/>
      <c r="D12" s="3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4"/>
      <c r="C31" s="14"/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4"/>
      <c r="C32" s="14"/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4"/>
      <c r="C33" s="14"/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4"/>
      <c r="C34" s="14"/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4"/>
      <c r="C35" s="14"/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14"/>
      <c r="C36" s="14"/>
      <c r="D36" s="1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14"/>
      <c r="C37" s="14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14"/>
      <c r="C38" s="14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ht="16.5" customHeight="1" spans="1:255">
      <c r="A39" s="4"/>
      <c r="B39" s="14"/>
      <c r="C39" s="14"/>
      <c r="D39" s="1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ht="16.5" customHeight="1" spans="1:255">
      <c r="A40" s="4"/>
      <c r="B40" s="14"/>
      <c r="C40" s="14"/>
      <c r="D40" s="1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ht="16.5" customHeight="1" spans="1:255">
      <c r="A41" s="4"/>
      <c r="B41" s="14"/>
      <c r="C41" s="14"/>
      <c r="D41" s="1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showGridLines="0" showZeros="0" workbookViewId="0">
      <selection activeCell="D11" sqref="D11"/>
    </sheetView>
  </sheetViews>
  <sheetFormatPr defaultColWidth="9.14285714285714" defaultRowHeight="14.25" customHeight="1"/>
  <cols>
    <col min="1" max="1" width="43.1428571428571" style="1" customWidth="1"/>
    <col min="2" max="3" width="22.5714285714286" style="1" customWidth="1"/>
    <col min="4" max="4" width="21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25" t="s">
        <v>75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1.2" customHeight="1" spans="1:25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49.7" customHeight="1" spans="1:253">
      <c r="A3" s="6" t="s">
        <v>34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21.2" customHeight="1" spans="1:253">
      <c r="A4" s="17" t="s">
        <v>38</v>
      </c>
      <c r="B4" s="7">
        <f>B8+B12+B16+B20+B24+B28+B32</f>
        <v>6601.524417</v>
      </c>
      <c r="C4" s="7">
        <f t="shared" ref="B4:C7" si="0">C8+C12+C16+C20+C24+C28+C32</f>
        <v>6738.73774</v>
      </c>
      <c r="D4" s="18">
        <f>IFERROR(C4/B4,0)</f>
        <v>1.02078509664323</v>
      </c>
      <c r="E4" s="4"/>
      <c r="F4" s="4"/>
      <c r="G4" s="4"/>
      <c r="H4" s="1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21.2" customHeight="1" spans="1:253">
      <c r="A5" s="17" t="s">
        <v>39</v>
      </c>
      <c r="B5" s="7">
        <f>B9+B13+B17+B21+B25+B29+B33</f>
        <v>1764.485</v>
      </c>
      <c r="C5" s="7">
        <f t="shared" si="0"/>
        <v>1767.4834</v>
      </c>
      <c r="D5" s="18">
        <f t="shared" ref="D5:D35" si="1">IFERROR(C5/B5,0)</f>
        <v>1.0016993060298</v>
      </c>
      <c r="E5" s="4"/>
      <c r="F5" s="4"/>
      <c r="G5" s="4"/>
      <c r="H5" s="1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21.2" customHeight="1" spans="1:253">
      <c r="A6" s="17" t="s">
        <v>40</v>
      </c>
      <c r="B6" s="7">
        <f>B10+B14+B18+B22+B26+B30+B34</f>
        <v>188.879003</v>
      </c>
      <c r="C6" s="7">
        <f t="shared" si="0"/>
        <v>186</v>
      </c>
      <c r="D6" s="18">
        <f t="shared" si="1"/>
        <v>0.984757421660045</v>
      </c>
      <c r="E6" s="4"/>
      <c r="F6" s="4"/>
      <c r="G6" s="4"/>
      <c r="H6" s="1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21.2" customHeight="1" spans="1:253">
      <c r="A7" s="17" t="s">
        <v>41</v>
      </c>
      <c r="B7" s="7">
        <f>B11+B15+B19+B23+B27+B31+B35</f>
        <v>4346.7</v>
      </c>
      <c r="C7" s="7">
        <f t="shared" si="0"/>
        <v>4451.5582</v>
      </c>
      <c r="D7" s="18">
        <f t="shared" si="1"/>
        <v>1.02412363402121</v>
      </c>
      <c r="E7" s="4"/>
      <c r="F7" s="4"/>
      <c r="G7" s="4"/>
      <c r="H7" s="1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21.2" customHeight="1" spans="1:253">
      <c r="A8" s="9" t="s">
        <v>8</v>
      </c>
      <c r="B8" s="10"/>
      <c r="C8" s="26"/>
      <c r="D8" s="18">
        <f t="shared" ref="D8:D15" si="2">IFERROR(C8/B8,0)</f>
        <v>0</v>
      </c>
      <c r="E8" s="4"/>
      <c r="F8" s="4"/>
      <c r="G8" s="4"/>
      <c r="H8" s="1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21.2" customHeight="1" spans="1:253">
      <c r="A9" s="9" t="s">
        <v>39</v>
      </c>
      <c r="B9" s="10"/>
      <c r="C9" s="26"/>
      <c r="D9" s="18">
        <f t="shared" si="2"/>
        <v>0</v>
      </c>
      <c r="E9" s="4"/>
      <c r="F9" s="4"/>
      <c r="G9" s="4"/>
      <c r="H9" s="1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21.2" customHeight="1" spans="1:253">
      <c r="A10" s="9" t="s">
        <v>40</v>
      </c>
      <c r="B10" s="10"/>
      <c r="C10" s="26"/>
      <c r="D10" s="18">
        <f t="shared" si="2"/>
        <v>0</v>
      </c>
      <c r="E10" s="4"/>
      <c r="F10" s="4"/>
      <c r="G10" s="4"/>
      <c r="H10" s="1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21.2" customHeight="1" spans="1:253">
      <c r="A11" s="9" t="s">
        <v>41</v>
      </c>
      <c r="B11" s="10"/>
      <c r="C11" s="26"/>
      <c r="D11" s="18">
        <f t="shared" si="2"/>
        <v>0</v>
      </c>
      <c r="E11" s="4"/>
      <c r="F11" s="4"/>
      <c r="G11" s="4"/>
      <c r="H11" s="1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21.2" customHeight="1" spans="1:253">
      <c r="A12" s="9" t="s">
        <v>42</v>
      </c>
      <c r="B12" s="10"/>
      <c r="C12" s="26"/>
      <c r="D12" s="18">
        <f t="shared" si="2"/>
        <v>0</v>
      </c>
      <c r="E12" s="4"/>
      <c r="F12" s="4"/>
      <c r="G12" s="4"/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21.2" customHeight="1" spans="1:253">
      <c r="A13" s="9" t="s">
        <v>39</v>
      </c>
      <c r="B13" s="10"/>
      <c r="C13" s="26"/>
      <c r="D13" s="18">
        <f t="shared" si="2"/>
        <v>0</v>
      </c>
      <c r="E13" s="4"/>
      <c r="F13" s="4"/>
      <c r="G13" s="4"/>
      <c r="H13" s="1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21.2" customHeight="1" spans="1:253">
      <c r="A14" s="9" t="s">
        <v>40</v>
      </c>
      <c r="B14" s="10"/>
      <c r="C14" s="26"/>
      <c r="D14" s="18">
        <f t="shared" si="2"/>
        <v>0</v>
      </c>
      <c r="E14" s="4"/>
      <c r="F14" s="4"/>
      <c r="G14" s="4"/>
      <c r="H14" s="1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21.2" customHeight="1" spans="1:253">
      <c r="A15" s="9" t="s">
        <v>41</v>
      </c>
      <c r="B15" s="10"/>
      <c r="C15" s="26"/>
      <c r="D15" s="18">
        <f t="shared" si="2"/>
        <v>0</v>
      </c>
      <c r="E15" s="4"/>
      <c r="F15" s="4"/>
      <c r="G15" s="4"/>
      <c r="H15" s="1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21.2" customHeight="1" spans="1:253">
      <c r="A16" s="9" t="s">
        <v>43</v>
      </c>
      <c r="B16" s="10">
        <v>6601.524417</v>
      </c>
      <c r="C16" s="10">
        <v>6738.73774</v>
      </c>
      <c r="D16" s="20">
        <f t="shared" si="1"/>
        <v>1.02078509664323</v>
      </c>
      <c r="E16" s="4"/>
      <c r="F16" s="4"/>
      <c r="G16" s="4"/>
      <c r="H16" s="1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21.2" customHeight="1" spans="1:253">
      <c r="A17" s="9" t="s">
        <v>39</v>
      </c>
      <c r="B17" s="10">
        <v>1764.485</v>
      </c>
      <c r="C17" s="10">
        <v>1767.4834</v>
      </c>
      <c r="D17" s="20">
        <f t="shared" si="1"/>
        <v>1.0016993060298</v>
      </c>
      <c r="E17" s="4"/>
      <c r="F17" s="4"/>
      <c r="G17" s="4"/>
      <c r="H17" s="19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21.2" customHeight="1" spans="1:253">
      <c r="A18" s="9" t="s">
        <v>40</v>
      </c>
      <c r="B18" s="10">
        <v>188.879003</v>
      </c>
      <c r="C18" s="10">
        <v>186</v>
      </c>
      <c r="D18" s="20">
        <f t="shared" si="1"/>
        <v>0.984757421660045</v>
      </c>
      <c r="E18" s="4"/>
      <c r="F18" s="4"/>
      <c r="G18" s="4"/>
      <c r="H18" s="19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21.2" customHeight="1" spans="1:253">
      <c r="A19" s="9" t="s">
        <v>41</v>
      </c>
      <c r="B19" s="10">
        <v>4346.7</v>
      </c>
      <c r="C19" s="10">
        <v>4451.5582</v>
      </c>
      <c r="D19" s="20">
        <f t="shared" si="1"/>
        <v>1.02412363402121</v>
      </c>
      <c r="E19" s="4"/>
      <c r="F19" s="4"/>
      <c r="G19" s="4"/>
      <c r="H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1.2" customHeight="1" spans="1:253">
      <c r="A20" s="9" t="s">
        <v>44</v>
      </c>
      <c r="B20" s="12">
        <f>[1]职工基本医疗收支预算表!$B$17</f>
        <v>0</v>
      </c>
      <c r="C20" s="12">
        <f>[1]预算总表!$F$5</f>
        <v>0</v>
      </c>
      <c r="D20" s="20">
        <f t="shared" si="1"/>
        <v>0</v>
      </c>
      <c r="E20" s="4"/>
      <c r="F20" s="4"/>
      <c r="G20" s="4"/>
      <c r="H20" s="1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1.2" customHeight="1" spans="1:253">
      <c r="A21" s="9" t="s">
        <v>39</v>
      </c>
      <c r="B21" s="12">
        <f>[1]职工基本医疗收支预算表!$B$6</f>
        <v>0</v>
      </c>
      <c r="C21" s="12">
        <f>[1]预算总表!$F$6</f>
        <v>0</v>
      </c>
      <c r="D21" s="20">
        <f t="shared" si="1"/>
        <v>0</v>
      </c>
      <c r="E21" s="4"/>
      <c r="F21" s="4"/>
      <c r="G21" s="4"/>
      <c r="H21" s="1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1.2" customHeight="1" spans="1:253">
      <c r="A22" s="9" t="s">
        <v>40</v>
      </c>
      <c r="B22" s="12">
        <f>[1]职工基本医疗收支预算表!$B$10</f>
        <v>0</v>
      </c>
      <c r="C22" s="12">
        <f>[1]预算总表!$F$8</f>
        <v>0</v>
      </c>
      <c r="D22" s="20">
        <f t="shared" si="1"/>
        <v>0</v>
      </c>
      <c r="E22" s="4"/>
      <c r="F22" s="4"/>
      <c r="G22" s="4"/>
      <c r="H22" s="1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1.2" customHeight="1" spans="1:253">
      <c r="A23" s="9" t="s">
        <v>41</v>
      </c>
      <c r="B23" s="12">
        <f>[1]职工基本医疗收支预算表!$B$9</f>
        <v>0</v>
      </c>
      <c r="C23" s="12">
        <f>[1]预算总表!$F$7</f>
        <v>0</v>
      </c>
      <c r="D23" s="20">
        <f t="shared" si="1"/>
        <v>0</v>
      </c>
      <c r="E23" s="4"/>
      <c r="F23" s="4"/>
      <c r="G23" s="4"/>
      <c r="H23" s="19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21.2" customHeight="1" spans="1:253">
      <c r="A24" s="9" t="s">
        <v>45</v>
      </c>
      <c r="B24" s="12">
        <f>[1]城乡居民基本医疗收支预算表!$B$16</f>
        <v>0</v>
      </c>
      <c r="C24" s="12">
        <f>[1]预算总表!$G$5</f>
        <v>0</v>
      </c>
      <c r="D24" s="20">
        <f t="shared" si="1"/>
        <v>0</v>
      </c>
      <c r="E24" s="4"/>
      <c r="F24" s="4"/>
      <c r="G24" s="4"/>
      <c r="H24" s="19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21.2" customHeight="1" spans="1:253">
      <c r="A25" s="9" t="s">
        <v>39</v>
      </c>
      <c r="B25" s="12">
        <f>[1]城乡居民基本医疗收支预算表!$B$5</f>
        <v>0</v>
      </c>
      <c r="C25" s="12">
        <f>[1]预算总表!$G$6</f>
        <v>0</v>
      </c>
      <c r="D25" s="20">
        <f t="shared" si="1"/>
        <v>0</v>
      </c>
      <c r="E25" s="4"/>
      <c r="F25" s="4"/>
      <c r="G25" s="4"/>
      <c r="H25" s="1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21.2" customHeight="1" spans="1:253">
      <c r="A26" s="9" t="s">
        <v>40</v>
      </c>
      <c r="B26" s="12">
        <f>[1]城乡居民基本医疗收支预算表!$B$11</f>
        <v>0</v>
      </c>
      <c r="C26" s="12">
        <f>[1]预算总表!$G$8</f>
        <v>0</v>
      </c>
      <c r="D26" s="20">
        <f t="shared" si="1"/>
        <v>0</v>
      </c>
      <c r="E26" s="4"/>
      <c r="F26" s="4"/>
      <c r="G26" s="4"/>
      <c r="H26" s="19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21.2" customHeight="1" spans="1:253">
      <c r="A27" s="9" t="s">
        <v>41</v>
      </c>
      <c r="B27" s="12">
        <f>[1]城乡居民基本医疗收支预算表!$B$9</f>
        <v>0</v>
      </c>
      <c r="C27" s="12">
        <f>[1]预算总表!$G$7</f>
        <v>0</v>
      </c>
      <c r="D27" s="20">
        <f t="shared" si="1"/>
        <v>0</v>
      </c>
      <c r="E27" s="4"/>
      <c r="F27" s="4"/>
      <c r="G27" s="4"/>
      <c r="H27" s="19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21.2" customHeight="1" spans="1:253">
      <c r="A28" s="9" t="s">
        <v>46</v>
      </c>
      <c r="B28" s="12"/>
      <c r="C28" s="27"/>
      <c r="D28" s="20">
        <f t="shared" si="1"/>
        <v>0</v>
      </c>
      <c r="E28" s="4"/>
      <c r="F28" s="4"/>
      <c r="G28" s="4"/>
      <c r="H28" s="19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21.2" customHeight="1" spans="1:253">
      <c r="A29" s="9" t="s">
        <v>39</v>
      </c>
      <c r="B29" s="12"/>
      <c r="C29" s="27"/>
      <c r="D29" s="20">
        <f t="shared" si="1"/>
        <v>0</v>
      </c>
      <c r="E29" s="4"/>
      <c r="F29" s="4"/>
      <c r="G29" s="4"/>
      <c r="H29" s="1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21.2" customHeight="1" spans="1:253">
      <c r="A30" s="9" t="s">
        <v>40</v>
      </c>
      <c r="B30" s="12"/>
      <c r="C30" s="27"/>
      <c r="D30" s="20">
        <f t="shared" si="1"/>
        <v>0</v>
      </c>
      <c r="E30" s="4"/>
      <c r="F30" s="4"/>
      <c r="G30" s="4"/>
      <c r="H30" s="1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21.2" customHeight="1" spans="1:253">
      <c r="A31" s="9" t="s">
        <v>41</v>
      </c>
      <c r="B31" s="12"/>
      <c r="C31" s="27"/>
      <c r="D31" s="20">
        <f t="shared" si="1"/>
        <v>0</v>
      </c>
      <c r="E31" s="4"/>
      <c r="F31" s="4"/>
      <c r="G31" s="4"/>
      <c r="H31" s="19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21.2" customHeight="1" spans="1:253">
      <c r="A32" s="9" t="s">
        <v>47</v>
      </c>
      <c r="B32" s="12"/>
      <c r="C32" s="27"/>
      <c r="D32" s="20">
        <f t="shared" si="1"/>
        <v>0</v>
      </c>
      <c r="E32" s="4"/>
      <c r="F32" s="4"/>
      <c r="G32" s="4"/>
      <c r="H32" s="19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21.2" customHeight="1" spans="1:253">
      <c r="A33" s="9" t="s">
        <v>39</v>
      </c>
      <c r="B33" s="12"/>
      <c r="C33" s="27"/>
      <c r="D33" s="20">
        <f t="shared" si="1"/>
        <v>0</v>
      </c>
      <c r="E33" s="4"/>
      <c r="F33" s="4"/>
      <c r="G33" s="4"/>
      <c r="H33" s="19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21.2" customHeight="1" spans="1:253">
      <c r="A34" s="9" t="s">
        <v>40</v>
      </c>
      <c r="B34" s="12"/>
      <c r="C34" s="27"/>
      <c r="D34" s="20">
        <f t="shared" si="1"/>
        <v>0</v>
      </c>
      <c r="E34" s="4"/>
      <c r="F34" s="4"/>
      <c r="G34" s="4"/>
      <c r="H34" s="1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21.2" customHeight="1" spans="1:253">
      <c r="A35" s="9" t="s">
        <v>41</v>
      </c>
      <c r="B35" s="12"/>
      <c r="C35" s="27"/>
      <c r="D35" s="20">
        <f t="shared" si="1"/>
        <v>0</v>
      </c>
      <c r="E35" s="4"/>
      <c r="F35" s="4"/>
      <c r="G35" s="4"/>
      <c r="H35" s="1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6.5" customHeight="1" spans="1:253">
      <c r="A36" s="4"/>
      <c r="B36" s="14"/>
      <c r="C36" s="14"/>
      <c r="D36" s="28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6.5" customHeight="1" spans="1:253">
      <c r="A37" s="4"/>
      <c r="B37" s="14"/>
      <c r="C37" s="14"/>
      <c r="D37" s="28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6.5" customHeight="1" spans="1:253">
      <c r="A38" s="4"/>
      <c r="B38" s="14"/>
      <c r="C38" s="14"/>
      <c r="D38" s="2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ht="16.5" customHeight="1" spans="1:253">
      <c r="A39" s="4"/>
      <c r="B39" s="14"/>
      <c r="C39" s="14"/>
      <c r="D39" s="28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ht="16.5" customHeight="1" spans="1:253">
      <c r="A40" s="4"/>
      <c r="B40" s="14"/>
      <c r="C40" s="14"/>
      <c r="D40" s="2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ht="16.5" customHeight="1" spans="1:253">
      <c r="A41" s="4"/>
      <c r="B41" s="14"/>
      <c r="C41" s="14"/>
      <c r="D41" s="28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ht="16.5" customHeight="1" spans="1:253">
      <c r="A42" s="4"/>
      <c r="B42" s="14"/>
      <c r="C42" s="1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ht="16.5" customHeight="1" spans="1:253">
      <c r="A43" s="4"/>
      <c r="B43" s="14"/>
      <c r="C43" s="14"/>
      <c r="D43" s="28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ht="16.5" customHeight="1" spans="1:253">
      <c r="A44" s="4"/>
      <c r="B44" s="14"/>
      <c r="C44" s="14"/>
      <c r="D44" s="28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ht="16.5" customHeight="1" spans="1:253">
      <c r="A45" s="4"/>
      <c r="B45" s="14"/>
      <c r="C45" s="14"/>
      <c r="D45" s="2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ht="16.5" customHeight="1" spans="1:253">
      <c r="A46" s="4"/>
      <c r="B46" s="14"/>
      <c r="C46" s="14"/>
      <c r="D46" s="28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ht="16.5" customHeight="1" spans="1:253">
      <c r="A47" s="4"/>
      <c r="B47" s="14"/>
      <c r="C47" s="14"/>
      <c r="D47" s="2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ht="16.5" customHeight="1" spans="1:253">
      <c r="A48" s="4"/>
      <c r="B48" s="14"/>
      <c r="C48" s="14"/>
      <c r="D48" s="2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ht="16.5" customHeight="1" spans="1:253">
      <c r="A49" s="4"/>
      <c r="B49" s="14"/>
      <c r="C49" s="14"/>
      <c r="D49" s="28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Zeros="0" workbookViewId="0">
      <selection activeCell="B10" sqref="B10:C11"/>
    </sheetView>
  </sheetViews>
  <sheetFormatPr defaultColWidth="9.14285714285714" defaultRowHeight="14.25" customHeight="1"/>
  <cols>
    <col min="1" max="1" width="45.5714285714286" style="1" customWidth="1"/>
    <col min="2" max="3" width="22.5714285714286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3" t="s">
        <v>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6" t="s">
        <v>1</v>
      </c>
      <c r="B2" s="16"/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17" t="s">
        <v>50</v>
      </c>
      <c r="B4" s="7">
        <f>B6+B8+B10+B12+B14+B17+B19</f>
        <v>4014.293412</v>
      </c>
      <c r="C4" s="7">
        <f>C6+C8+C10+C12+C14+C17+C19</f>
        <v>4249.298932</v>
      </c>
      <c r="D4" s="18">
        <f>C4/B4</f>
        <v>1.05854218809654</v>
      </c>
      <c r="E4" s="4"/>
      <c r="F4" s="4"/>
      <c r="G4" s="1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17" t="s">
        <v>51</v>
      </c>
      <c r="B5" s="7">
        <f>B7+B9+B11+B13+B15+B18+B20</f>
        <v>3973.979104</v>
      </c>
      <c r="C5" s="7">
        <f>C7+C9+C11+C13+C15+C18+C20</f>
        <v>4210.748932</v>
      </c>
      <c r="D5" s="18">
        <f>C5/B5</f>
        <v>1.05958003849635</v>
      </c>
      <c r="E5" s="4"/>
      <c r="F5" s="4"/>
      <c r="G5" s="1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9" t="s">
        <v>9</v>
      </c>
      <c r="B6" s="10"/>
      <c r="C6" s="10"/>
      <c r="D6" s="20">
        <f>IFERROR(C6/B6,0)</f>
        <v>0</v>
      </c>
      <c r="E6" s="4"/>
      <c r="F6" s="4"/>
      <c r="G6" s="1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5">
      <c r="A7" s="9" t="s">
        <v>52</v>
      </c>
      <c r="B7" s="10"/>
      <c r="C7" s="10"/>
      <c r="D7" s="20">
        <f>IFERROR(C7/B7,0)</f>
        <v>0</v>
      </c>
      <c r="E7" s="4"/>
      <c r="F7" s="4"/>
      <c r="G7" s="1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6" customHeight="1" spans="1:255">
      <c r="A8" s="9" t="s">
        <v>53</v>
      </c>
      <c r="B8" s="21"/>
      <c r="C8" s="10"/>
      <c r="D8" s="20"/>
      <c r="E8" s="4"/>
      <c r="F8" s="4"/>
      <c r="G8" s="1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6" customHeight="1" spans="1:255">
      <c r="A9" s="9" t="s">
        <v>52</v>
      </c>
      <c r="B9" s="10"/>
      <c r="C9" s="10"/>
      <c r="D9" s="20"/>
      <c r="E9" s="4"/>
      <c r="F9" s="4"/>
      <c r="G9" s="1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6" customHeight="1" spans="1:255">
      <c r="A10" s="9" t="s">
        <v>54</v>
      </c>
      <c r="B10" s="10">
        <v>4014.293412</v>
      </c>
      <c r="C10" s="10">
        <v>4249.298932</v>
      </c>
      <c r="D10" s="20">
        <f>C10/B10</f>
        <v>1.05854218809654</v>
      </c>
      <c r="E10" s="4"/>
      <c r="F10" s="4"/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0.6" customHeight="1" spans="1:255">
      <c r="A11" s="9" t="s">
        <v>52</v>
      </c>
      <c r="B11" s="10">
        <v>3973.979104</v>
      </c>
      <c r="C11" s="10">
        <v>4210.748932</v>
      </c>
      <c r="D11" s="20">
        <f>C11/B11</f>
        <v>1.05958003849635</v>
      </c>
      <c r="E11" s="4"/>
      <c r="F11" s="4"/>
      <c r="G11" s="1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30.6" customHeight="1" spans="1:255">
      <c r="A12" s="9" t="s">
        <v>55</v>
      </c>
      <c r="B12" s="10">
        <f>[1]职工基本医疗收支预算表!$B$32</f>
        <v>0</v>
      </c>
      <c r="C12" s="10">
        <f>[1]预算总表!$F$14</f>
        <v>0</v>
      </c>
      <c r="D12" s="20">
        <f>IFERROR(C12/B12,0)</f>
        <v>0</v>
      </c>
      <c r="E12" s="4"/>
      <c r="F12" s="4"/>
      <c r="G12" s="1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30.6" customHeight="1" spans="1:255">
      <c r="A13" s="9" t="s">
        <v>56</v>
      </c>
      <c r="B13" s="12">
        <f>[1]职工基本医疗收支预算表!$B$22</f>
        <v>0</v>
      </c>
      <c r="C13" s="12">
        <f>[1]预算总表!$F$15</f>
        <v>0</v>
      </c>
      <c r="D13" s="20">
        <f t="shared" ref="D13:D20" si="0">IFERROR(C13/B13,0)</f>
        <v>0</v>
      </c>
      <c r="E13" s="4"/>
      <c r="F13" s="22"/>
      <c r="G13" s="1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6" customHeight="1" spans="1:255">
      <c r="A14" s="9" t="s">
        <v>57</v>
      </c>
      <c r="B14" s="12">
        <f>[1]城乡居民基本医疗收支预算表!$E$16</f>
        <v>0</v>
      </c>
      <c r="C14" s="12">
        <f>[1]预算总表!$G$14</f>
        <v>0</v>
      </c>
      <c r="D14" s="20">
        <f t="shared" si="0"/>
        <v>0</v>
      </c>
      <c r="E14" s="4"/>
      <c r="F14" s="22"/>
      <c r="G14" s="1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6" customHeight="1" spans="1:255">
      <c r="A15" s="9" t="s">
        <v>56</v>
      </c>
      <c r="B15" s="12">
        <f>[1]城乡居民基本医疗收支预算表!$E$5</f>
        <v>0</v>
      </c>
      <c r="C15" s="12">
        <f>[1]预算总表!$G$15</f>
        <v>0</v>
      </c>
      <c r="D15" s="20">
        <f t="shared" si="0"/>
        <v>0</v>
      </c>
      <c r="E15" s="4"/>
      <c r="F15" s="22"/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30.6" customHeight="1" spans="1:255">
      <c r="A16" s="9" t="s">
        <v>58</v>
      </c>
      <c r="B16" s="12">
        <f>[1]城乡居民基本医疗收支预算表!$E$8</f>
        <v>0</v>
      </c>
      <c r="C16" s="12">
        <f>[1]城乡居民基本医疗收支预算表!$F$8</f>
        <v>0</v>
      </c>
      <c r="D16" s="20">
        <f t="shared" si="0"/>
        <v>0</v>
      </c>
      <c r="E16" s="4"/>
      <c r="F16" s="22"/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30.6" customHeight="1" spans="1:255">
      <c r="A17" s="9" t="s">
        <v>59</v>
      </c>
      <c r="B17" s="12"/>
      <c r="C17" s="12"/>
      <c r="D17" s="20">
        <f t="shared" si="0"/>
        <v>0</v>
      </c>
      <c r="E17" s="4"/>
      <c r="F17" s="4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6" customHeight="1" spans="1:255">
      <c r="A18" s="9" t="s">
        <v>60</v>
      </c>
      <c r="B18" s="12"/>
      <c r="C18" s="12"/>
      <c r="D18" s="20">
        <f t="shared" si="0"/>
        <v>0</v>
      </c>
      <c r="E18" s="4"/>
      <c r="F18" s="22"/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6" customHeight="1" spans="1:255">
      <c r="A19" s="9" t="s">
        <v>61</v>
      </c>
      <c r="B19" s="12"/>
      <c r="C19" s="12"/>
      <c r="D19" s="20">
        <f t="shared" si="0"/>
        <v>0</v>
      </c>
      <c r="E19" s="4"/>
      <c r="F19" s="22"/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6" customHeight="1" spans="1:255">
      <c r="A20" s="9" t="s">
        <v>62</v>
      </c>
      <c r="B20" s="12"/>
      <c r="C20" s="12"/>
      <c r="D20" s="20">
        <f t="shared" si="0"/>
        <v>0</v>
      </c>
      <c r="E20" s="4"/>
      <c r="F20" s="22"/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3"/>
      <c r="C21" s="23"/>
      <c r="D21" s="2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3"/>
      <c r="C22" s="23"/>
      <c r="D22" s="2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3"/>
      <c r="C23" s="23"/>
      <c r="D23" s="2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3"/>
      <c r="C24" s="23"/>
      <c r="D24" s="2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3"/>
      <c r="C25" s="23"/>
      <c r="D25" s="2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3"/>
      <c r="C26" s="23"/>
      <c r="D26" s="2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3"/>
      <c r="C27" s="23"/>
      <c r="D27" s="2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3"/>
      <c r="C28" s="23"/>
      <c r="D28" s="2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3"/>
      <c r="C29" s="23"/>
      <c r="D29" s="2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3"/>
      <c r="C30" s="23"/>
      <c r="D30" s="2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3"/>
      <c r="C31" s="23"/>
      <c r="D31" s="2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3"/>
      <c r="C32" s="23"/>
      <c r="D32" s="2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3"/>
      <c r="C33" s="23"/>
      <c r="D33" s="2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"/>
  <sheetViews>
    <sheetView showGridLines="0" showZeros="0" workbookViewId="0">
      <selection activeCell="D12" sqref="D12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65</v>
      </c>
      <c r="C3" s="6" t="s">
        <v>79</v>
      </c>
      <c r="D3" s="6" t="s">
        <v>80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67</v>
      </c>
      <c r="B4" s="7">
        <f>B5+B6+B7+B8+B9+B10+B11</f>
        <v>28543.962524</v>
      </c>
      <c r="C4" s="7">
        <f>C5+C6+C7+C8+C9+C10+C11</f>
        <v>31014.060065</v>
      </c>
      <c r="D4" s="8">
        <f>IFERROR(C4/B4,0)</f>
        <v>1.08653660258008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68</v>
      </c>
      <c r="B5" s="10"/>
      <c r="C5" s="10"/>
      <c r="D5" s="8">
        <f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69</v>
      </c>
      <c r="B6" s="11"/>
      <c r="C6" s="10"/>
      <c r="D6" s="8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70</v>
      </c>
      <c r="B7" s="11">
        <v>28543.962524</v>
      </c>
      <c r="C7" s="10">
        <v>31014.060065</v>
      </c>
      <c r="D7" s="8">
        <f>IFERROR(C7/B7,0)</f>
        <v>1.08653660258008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71</v>
      </c>
      <c r="B8" s="12">
        <f>[1]职工基本医疗收支预算表!$B$34</f>
        <v>0</v>
      </c>
      <c r="C8" s="12">
        <f>[1]预算总表!$F$21</f>
        <v>0</v>
      </c>
      <c r="D8" s="13">
        <f t="shared" ref="D5:D11" si="0"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72</v>
      </c>
      <c r="B9" s="12">
        <f>[1]城乡居民基本医疗收支预算表!$E$18</f>
        <v>0</v>
      </c>
      <c r="C9" s="12">
        <f>[1]预算总表!$G$21</f>
        <v>0</v>
      </c>
      <c r="D9" s="13">
        <f t="shared" si="0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73</v>
      </c>
      <c r="B10" s="12"/>
      <c r="C10" s="12"/>
      <c r="D10" s="13">
        <f t="shared" si="0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74</v>
      </c>
      <c r="B11" s="12"/>
      <c r="C11" s="12"/>
      <c r="D11" s="13">
        <f t="shared" si="0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4"/>
      <c r="C12" s="14"/>
      <c r="D12" s="1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表2-2023年收入执行</vt:lpstr>
      <vt:lpstr>表3-2023年支出执行</vt:lpstr>
      <vt:lpstr>表4-2023年结余执行</vt:lpstr>
      <vt:lpstr>表5-2024年收入预算</vt:lpstr>
      <vt:lpstr>表6-2024年支出预算</vt:lpstr>
      <vt:lpstr>表7-2024年结余预算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2024-03-14T09:32:45Z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E815E1053DBB452CB5A839D886A0C42F</vt:lpwstr>
  </property>
</Properties>
</file>